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heckCompatibility="1" autoCompressPictures="0"/>
  <bookViews>
    <workbookView xWindow="0" yWindow="0" windowWidth="27940" windowHeight="17560" activeTab="2"/>
  </bookViews>
  <sheets>
    <sheet name="VN" sheetId="1" r:id="rId1"/>
    <sheet name="VN (2)" sheetId="6" r:id="rId2"/>
    <sheet name="Tổng kết đề xuất" sheetId="5" r:id="rId3"/>
  </sheets>
  <definedNames>
    <definedName name="_xlnm.Print_Area" localSheetId="0">VN!$E$1:$AB$33</definedName>
    <definedName name="_xlnm.Print_Area" localSheetId="1">'VN (2)'!$E$1:$AB$33</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F40" i="6" l="1"/>
  <c r="F37" i="6"/>
  <c r="F36" i="6"/>
  <c r="F40" i="1"/>
  <c r="F37" i="1"/>
  <c r="F36" i="1"/>
  <c r="L11" i="5"/>
  <c r="L8" i="5"/>
  <c r="L9" i="5"/>
  <c r="L10" i="5"/>
  <c r="L13" i="5"/>
  <c r="L14" i="5"/>
  <c r="L15" i="5"/>
  <c r="L17" i="5"/>
  <c r="L18" i="5"/>
  <c r="L19" i="5"/>
  <c r="L20" i="5"/>
  <c r="L7" i="5"/>
  <c r="K12" i="5"/>
  <c r="AA18" i="6"/>
  <c r="AB18" i="6"/>
  <c r="AA21" i="6"/>
  <c r="AB21" i="6"/>
  <c r="AB15" i="6"/>
  <c r="S8" i="5"/>
  <c r="W19" i="6"/>
  <c r="X19" i="6"/>
  <c r="Y19" i="6"/>
  <c r="W22" i="6"/>
  <c r="X22" i="6"/>
  <c r="Y22" i="6"/>
  <c r="Y15" i="6"/>
  <c r="Q8" i="5"/>
  <c r="K19" i="6"/>
  <c r="J19" i="6"/>
  <c r="L19" i="6"/>
  <c r="L17" i="6"/>
  <c r="M8" i="5"/>
  <c r="D8" i="5"/>
  <c r="Q15" i="6"/>
  <c r="F11" i="6"/>
  <c r="J19" i="1"/>
  <c r="W19" i="1"/>
  <c r="Y19" i="1"/>
  <c r="W20" i="1"/>
  <c r="X20" i="1"/>
  <c r="Y20" i="1"/>
  <c r="W22" i="1"/>
  <c r="X22" i="1"/>
  <c r="Y22" i="1"/>
  <c r="Y15" i="1"/>
  <c r="Q7" i="5"/>
  <c r="AB18" i="1"/>
  <c r="AA18" i="1"/>
  <c r="Z18" i="1"/>
  <c r="AB15" i="1"/>
  <c r="Q15" i="1"/>
  <c r="M18" i="1"/>
  <c r="N18" i="1"/>
  <c r="O18" i="1"/>
  <c r="J12" i="5"/>
  <c r="H12" i="5"/>
  <c r="I12" i="5"/>
  <c r="G12" i="5"/>
  <c r="F11" i="1"/>
  <c r="P13" i="5"/>
  <c r="M7" i="5"/>
  <c r="C2" i="5"/>
  <c r="S21" i="5"/>
  <c r="S16" i="5"/>
  <c r="S7" i="5"/>
  <c r="S12" i="5"/>
  <c r="R21" i="5"/>
  <c r="R16" i="5"/>
  <c r="R12" i="5"/>
  <c r="Q21" i="5"/>
  <c r="Q16" i="5"/>
  <c r="Q12" i="5"/>
  <c r="F21" i="5"/>
  <c r="F12" i="5"/>
  <c r="P8" i="5"/>
  <c r="P11" i="5"/>
  <c r="P14" i="5"/>
  <c r="P15" i="5"/>
  <c r="P17" i="5"/>
  <c r="P18" i="5"/>
  <c r="P19" i="5"/>
  <c r="P7" i="5"/>
  <c r="D7" i="5"/>
</calcChain>
</file>

<file path=xl/comments1.xml><?xml version="1.0" encoding="utf-8"?>
<comments xmlns="http://schemas.openxmlformats.org/spreadsheetml/2006/main">
  <authors>
    <author>Microsoft Office User</author>
    <author>info@respectvn.com</author>
    <author>Phuong  NM</author>
  </authors>
  <commentList>
    <comment ref="E14" authorId="0">
      <text>
        <r>
          <rPr>
            <b/>
            <sz val="10"/>
            <color indexed="81"/>
            <rFont val="Calibri"/>
          </rPr>
          <t>ANH/CHỊ MUỐN ĐỀ XUẤT VẤN ĐỀ GÌ?
CÓ ĐIỀU GÌ CẦN THAY ĐỔI?</t>
        </r>
      </text>
    </comment>
    <comment ref="L14" authorId="1">
      <text>
        <r>
          <rPr>
            <sz val="11"/>
            <color indexed="9"/>
            <rFont val="Helvetica"/>
          </rPr>
          <t>CHI PHÍ CHO NGUỒN LỰC CHÍNH</t>
        </r>
      </text>
    </comment>
    <comment ref="Y14" authorId="1">
      <text>
        <r>
          <rPr>
            <sz val="11"/>
            <color indexed="9"/>
            <rFont val="Helvetica"/>
          </rPr>
          <t>CHI PHÍ CHO NGUỒN LỰC CHÍNH</t>
        </r>
      </text>
    </comment>
    <comment ref="P16" authorId="0">
      <text>
        <r>
          <rPr>
            <sz val="11"/>
            <color indexed="9"/>
            <rFont val="Helvetica"/>
          </rPr>
          <t>S.M.A.R.T 
- Specific (Cụ thể)
- Measurable (Có thể đo lường được)  
- Achievable (Có thể đạt được)
- Relevant (Có liên quan)
- Time-bound (Có thời hạn)</t>
        </r>
      </text>
    </comment>
    <comment ref="P17" authorId="0">
      <text>
        <r>
          <rPr>
            <sz val="11"/>
            <color indexed="9"/>
            <rFont val="Helvetica"/>
          </rPr>
          <t>Để đạt được mục tiêu</t>
        </r>
      </text>
    </comment>
    <comment ref="P18" authorId="0">
      <text>
        <r>
          <rPr>
            <sz val="11"/>
            <color indexed="9"/>
            <rFont val="Helvetica"/>
          </rPr>
          <t>Để đạt được Kết quả chính</t>
        </r>
      </text>
    </comment>
    <comment ref="AB18" authorId="2">
      <text>
        <r>
          <rPr>
            <b/>
            <sz val="12"/>
            <color indexed="8"/>
            <rFont val="Arial"/>
          </rPr>
          <t>= Tổng doanh thu Sales x Doanh thu từ Sales Call</t>
        </r>
      </text>
    </comment>
    <comment ref="P19" authorId="0">
      <text>
        <r>
          <rPr>
            <sz val="11"/>
            <color indexed="9"/>
            <rFont val="Helvetica"/>
          </rPr>
          <t>Để thực hiện hoạt động chính</t>
        </r>
      </text>
    </comment>
    <comment ref="W20" authorId="2">
      <text>
        <r>
          <rPr>
            <b/>
            <sz val="10"/>
            <color indexed="81"/>
            <rFont val="Arial"/>
          </rPr>
          <t>Trung bình lương 01 ngày của 01 nhân viên Sales = Trung bình lương 01 tháng của 01 nhân viên Sales/Tổng số ngày làm việc trong 1 tháng</t>
        </r>
        <r>
          <rPr>
            <b/>
            <sz val="9"/>
            <color indexed="81"/>
            <rFont val="Arial"/>
          </rPr>
          <t xml:space="preserve">  </t>
        </r>
      </text>
    </comment>
    <comment ref="X20" authorId="2">
      <text>
        <r>
          <rPr>
            <b/>
            <sz val="10"/>
            <color indexed="81"/>
            <rFont val="Arial"/>
          </rPr>
          <t xml:space="preserve">= 20% thời gian x 22 ngày làm việc x 7 nhân viên x 3 tháng </t>
        </r>
      </text>
    </comment>
  </commentList>
</comments>
</file>

<file path=xl/comments2.xml><?xml version="1.0" encoding="utf-8"?>
<comments xmlns="http://schemas.openxmlformats.org/spreadsheetml/2006/main">
  <authors>
    <author>Microsoft Office User</author>
    <author>info@respectvn.com</author>
    <author>Phuong  NM</author>
  </authors>
  <commentList>
    <comment ref="E14" authorId="0">
      <text>
        <r>
          <rPr>
            <b/>
            <sz val="10"/>
            <color indexed="81"/>
            <rFont val="Calibri"/>
          </rPr>
          <t>ANH/CHỊ MUỐN ĐỀ XUẤT VẤN ĐỀ GÌ?
CÓ ĐIỀU GÌ CẦN THAY ĐỔI?</t>
        </r>
      </text>
    </comment>
    <comment ref="L14" authorId="1">
      <text>
        <r>
          <rPr>
            <sz val="11"/>
            <color indexed="9"/>
            <rFont val="Helvetica"/>
          </rPr>
          <t>CHI PHÍ CHO NGUỒN LỰC CHÍNH</t>
        </r>
      </text>
    </comment>
    <comment ref="Y14" authorId="1">
      <text>
        <r>
          <rPr>
            <sz val="11"/>
            <color indexed="9"/>
            <rFont val="Helvetica"/>
          </rPr>
          <t>CHI PHÍ CHO NGUỒN LỰC CHÍNH</t>
        </r>
      </text>
    </comment>
    <comment ref="P16" authorId="0">
      <text>
        <r>
          <rPr>
            <sz val="11"/>
            <color indexed="9"/>
            <rFont val="Helvetica"/>
          </rPr>
          <t>S.M.A.R.T 
- Specific (Cụ thể)
- Measurable (Có thể đo lường được)  
- Achievable (Có thể đạt được)
- Relevant (Có liên quan)
- Time-bound (Có thời hạn)</t>
        </r>
      </text>
    </comment>
    <comment ref="P17" authorId="0">
      <text>
        <r>
          <rPr>
            <sz val="11"/>
            <color indexed="9"/>
            <rFont val="Helvetica"/>
          </rPr>
          <t>Để đạt được mục tiêu</t>
        </r>
      </text>
    </comment>
    <comment ref="P18" authorId="0">
      <text>
        <r>
          <rPr>
            <sz val="11"/>
            <color indexed="9"/>
            <rFont val="Helvetica"/>
          </rPr>
          <t>Để đạt được Kết quả chính</t>
        </r>
      </text>
    </comment>
    <comment ref="J19" authorId="2">
      <text>
        <r>
          <rPr>
            <b/>
            <sz val="9"/>
            <color indexed="81"/>
            <rFont val="Arial"/>
          </rPr>
          <t>Tiền lương trung bình 1h
của 1 nhân viên</t>
        </r>
      </text>
    </comment>
    <comment ref="K19" authorId="2">
      <text>
        <r>
          <rPr>
            <b/>
            <sz val="9"/>
            <color indexed="81"/>
            <rFont val="Arial"/>
          </rPr>
          <t>Trung bình 2h mâu thuẫn mỗi ngày trong 3 tháng của 5 nhân viên</t>
        </r>
      </text>
    </comment>
    <comment ref="P19" authorId="0">
      <text>
        <r>
          <rPr>
            <sz val="11"/>
            <color indexed="9"/>
            <rFont val="Helvetica"/>
          </rPr>
          <t>Để thực hiện hoạt động chính</t>
        </r>
      </text>
    </comment>
    <comment ref="W19" authorId="2">
      <text>
        <r>
          <rPr>
            <b/>
            <sz val="10"/>
            <color indexed="81"/>
            <rFont val="Arial"/>
          </rPr>
          <t>Trung bình lương 01 ngày của 01 chuyên viên PTDL = Trung bình lương 01 tháng của 01 Chuyên viên PTDL/Tổng số ngày làm việc trong 1 tháng</t>
        </r>
        <r>
          <rPr>
            <b/>
            <sz val="9"/>
            <color indexed="81"/>
            <rFont val="Arial"/>
          </rPr>
          <t xml:space="preserve">  </t>
        </r>
      </text>
    </comment>
    <comment ref="X19" authorId="2">
      <text>
        <r>
          <rPr>
            <b/>
            <sz val="10"/>
            <color indexed="81"/>
            <rFont val="Arial"/>
          </rPr>
          <t xml:space="preserve">= 20% thời gian x 22 ngày làm việc x 3 tháng </t>
        </r>
      </text>
    </comment>
    <comment ref="W22" authorId="2">
      <text>
        <r>
          <rPr>
            <b/>
            <sz val="10"/>
            <color indexed="81"/>
            <rFont val="Arial"/>
          </rPr>
          <t>Trung bình lương 01 ngày của 01 chuyên viên PTDL = Trung bình lương 01 tháng của 01 Chuyên viên PTDL/Tổng số ngày làm việc trong 1 tháng</t>
        </r>
        <r>
          <rPr>
            <b/>
            <sz val="9"/>
            <color indexed="81"/>
            <rFont val="Arial"/>
          </rPr>
          <t xml:space="preserve">  </t>
        </r>
      </text>
    </comment>
    <comment ref="X22" authorId="2">
      <text>
        <r>
          <rPr>
            <b/>
            <sz val="10"/>
            <color indexed="81"/>
            <rFont val="Arial"/>
          </rPr>
          <t xml:space="preserve">= 20% thời gian x 22 ngày làm việc x 3 tháng </t>
        </r>
      </text>
    </comment>
  </commentList>
</comments>
</file>

<file path=xl/sharedStrings.xml><?xml version="1.0" encoding="utf-8"?>
<sst xmlns="http://schemas.openxmlformats.org/spreadsheetml/2006/main" count="290" uniqueCount="152">
  <si>
    <t>Quản lý tài chính</t>
  </si>
  <si>
    <t>Phát triển khách hàng</t>
  </si>
  <si>
    <t>Quy trình nội bộ</t>
  </si>
  <si>
    <t>Xây dựng bởi Respect Vietnam</t>
  </si>
  <si>
    <t>Tổ chức có hiệu suất làm việc cao</t>
  </si>
  <si>
    <t>TỔNG QUAN</t>
  </si>
  <si>
    <t>ĐỀ XUẤT BỞI</t>
  </si>
  <si>
    <t>PHÊ DUYỆT BỞI</t>
  </si>
  <si>
    <t>TỔNG CHI PHÍ DỰ TRÙ</t>
  </si>
  <si>
    <t>NGÀY ĐỀ XUẤT</t>
  </si>
  <si>
    <t>NGÀY PHÊ DUYỆT</t>
  </si>
  <si>
    <t>TỔNG CHI PHÍ ĐƯỢC PHÊ DUYỆT</t>
  </si>
  <si>
    <t>ĐỀ XUẤT THEO OKR</t>
  </si>
  <si>
    <t>Đơn vị</t>
  </si>
  <si>
    <t>Lợi ích đơn vị</t>
  </si>
  <si>
    <t>TỔNG LỢI ÍCH</t>
  </si>
  <si>
    <t>MỤC TIÊU</t>
  </si>
  <si>
    <t>KẾT QUẢ CHÍNH</t>
  </si>
  <si>
    <t>HOẠT ĐỘNG CHÍNH</t>
  </si>
  <si>
    <t>NGUỒN LỰC CHÍNH</t>
  </si>
  <si>
    <t>KẾT QUẢ CHÍNH (1)</t>
  </si>
  <si>
    <t>HOẠT ĐỘNG CHÍNH (1)</t>
  </si>
  <si>
    <t>NGUỒN LỰC CHÍNH (1)</t>
  </si>
  <si>
    <t>NGUỒN LỰC CHÍNH (2)</t>
  </si>
  <si>
    <t>HOẠT ĐỘNG CHÍNH (2)</t>
  </si>
  <si>
    <t>NGUỒN LỰC CHÍNH (3)</t>
  </si>
  <si>
    <t>NGUỒN LỰC CHÍNH  (4)</t>
  </si>
  <si>
    <t>HOẠT ĐỘNG CHÍNH (3)</t>
  </si>
  <si>
    <t>NGUỒN LỰC CHÍNH (5)</t>
  </si>
  <si>
    <t>NGUỒN LỰC CHÍNH (6)</t>
  </si>
  <si>
    <t>KẾT QUẢ CHÍNH (2)</t>
  </si>
  <si>
    <t>KẾ HOẠCH THỰC HIỆN</t>
  </si>
  <si>
    <t>CÔNG VIỆC</t>
  </si>
  <si>
    <t>Người thực hiện</t>
  </si>
  <si>
    <t>Kết quả đo lường được</t>
  </si>
  <si>
    <t>Nguồn lực bổ sung</t>
  </si>
  <si>
    <t>Kết thúc</t>
  </si>
  <si>
    <t>Bắt đầu</t>
  </si>
  <si>
    <t>Tổng số ngày</t>
  </si>
  <si>
    <t>Ghi chú</t>
  </si>
  <si>
    <t>Kết quả chính (1)</t>
  </si>
  <si>
    <t xml:space="preserve">Hoạt động chính (1) </t>
  </si>
  <si>
    <t>Hoạt động chính (2)</t>
  </si>
  <si>
    <t>Đ Á N H  G I Á  Sau Đề xuất</t>
  </si>
  <si>
    <t>Ý kiến</t>
  </si>
  <si>
    <t>Ngày</t>
  </si>
  <si>
    <t>Người phê duyệt 3</t>
  </si>
  <si>
    <t>Người phê 
duyệt 1</t>
  </si>
  <si>
    <t>Người phê 
duyệt 2</t>
  </si>
  <si>
    <t>Hoạt động cụ thể (1)</t>
  </si>
  <si>
    <t>Hoạt động cụ thể (2)</t>
  </si>
  <si>
    <t>BIỂU MẪU ĐỀ XUẤT THEO OKR</t>
  </si>
  <si>
    <t>THẺ ĐIỂM CÂN BẰNG</t>
  </si>
  <si>
    <t xml:space="preserve"> </t>
  </si>
  <si>
    <t>HOẠT ĐỘNG CHÍNH (4)</t>
  </si>
  <si>
    <t>NGUỒN LỰC CHÍNH (7)</t>
  </si>
  <si>
    <t>NGUỒN LỰC CHÍNH (8)</t>
  </si>
  <si>
    <t>NGUỒN LỰC CHÍNH (9)</t>
  </si>
  <si>
    <t>HOẠT ĐỘNG CHÍNH (5)</t>
  </si>
  <si>
    <t>HOẠT ĐỘNG CHÍNH (6)</t>
  </si>
  <si>
    <t>Hoạt động cụ thể (3)</t>
  </si>
  <si>
    <t>Hoạt động chính (3)</t>
  </si>
  <si>
    <t>Kết quả chính (2)</t>
  </si>
  <si>
    <t>Hoạt động chính (4)</t>
  </si>
  <si>
    <t>Hoạt động chính (5)</t>
  </si>
  <si>
    <t>Hoạt động chính (6)</t>
  </si>
  <si>
    <t>Qtr 3</t>
  </si>
  <si>
    <t>Tháng</t>
  </si>
  <si>
    <t>Quý</t>
  </si>
  <si>
    <t>STT</t>
  </si>
  <si>
    <t>Vị trí:</t>
  </si>
  <si>
    <t>Bộ phận:</t>
  </si>
  <si>
    <t>Người đề xuất:</t>
  </si>
  <si>
    <t>Email:</t>
  </si>
  <si>
    <t>Số điện thoại:</t>
  </si>
  <si>
    <t>Kết thúc thực tế</t>
  </si>
  <si>
    <t>Bắt đầu thực tế</t>
  </si>
  <si>
    <t>Đánh giá chi tiết</t>
  </si>
  <si>
    <t>Sep</t>
  </si>
  <si>
    <t>Nguyễn Văn A</t>
  </si>
  <si>
    <t>TỔNG</t>
  </si>
  <si>
    <t>ĐÁNH GIÁ HIỆU QUẢ LÀM VIỆC
DỰA THEO ĐỀ XUẤT THEO OKR</t>
  </si>
  <si>
    <t>Tên đề xuất</t>
  </si>
  <si>
    <t>Mục tiêu đề xuất</t>
  </si>
  <si>
    <t>Sự hài lòng của khách hàng</t>
  </si>
  <si>
    <t>TÊN ĐỀ XUẤT</t>
  </si>
  <si>
    <t>Tổng thời gian thực hiện đề xuất dự kiến (ngày)</t>
  </si>
  <si>
    <t>Tổng thời gian thực hiện đề xuất thực tế (ngày)</t>
  </si>
  <si>
    <t>NGÀY BẮT ĐẦU 
THỰC HIỆN ĐỀ XUẤT</t>
  </si>
  <si>
    <t>NGÀY KẾT THÚC 
THỰC HIỆN ĐỀ XUẤT</t>
  </si>
  <si>
    <t>ĐỀ XUẤT</t>
  </si>
  <si>
    <t>ĐỀ XUẤT LẦN 1</t>
  </si>
  <si>
    <t>ĐỀ XUẤT LẦN 2</t>
  </si>
  <si>
    <t>ĐỀ XUẤT LẦN 3</t>
  </si>
  <si>
    <t>ĐỀ XUẤT LẦN 4</t>
  </si>
  <si>
    <t>ĐỀ XUẤT LẦN 5</t>
  </si>
  <si>
    <t>Tổng số lần đề xuất</t>
  </si>
  <si>
    <t xml:space="preserve">Số lần đề xuất được chấp nhận </t>
  </si>
  <si>
    <t>Số lần không được chấp nhận</t>
  </si>
  <si>
    <t>Số lần đề xuất đề nghị điều chỉnh</t>
  </si>
  <si>
    <t>Số lần đề xuất được phê duyệt &amp; áp dụng</t>
  </si>
  <si>
    <t>Số lần đề xuất được áp dụng &amp; đánh giá cao</t>
  </si>
  <si>
    <t>Sự tham gia của nhân viên</t>
  </si>
  <si>
    <t>Oct</t>
  </si>
  <si>
    <t>Nov</t>
  </si>
  <si>
    <t>Qtr 4</t>
  </si>
  <si>
    <t>Triển khai phần mềm quản lý công việc</t>
  </si>
  <si>
    <t>Giảm chi phí</t>
  </si>
  <si>
    <t xml:space="preserve">Triển khai phần mềm lấy ý kiến khách hàng tại sảnh </t>
  </si>
  <si>
    <t>*  Số lượng và chất lượng của các đề xuất theo OKR trong 01 tháng/quý là căn cứ quan trọng nhất để đánh giá kết quả làm việc của cá nhân/tập thể trong tháng/quý đó</t>
  </si>
  <si>
    <t xml:space="preserve">* Cá nhân/nhóm đề xuất phải chịu trách nhiệm với SPHR về nguồn thông tin và dữ liệu xác thực cho mỗi ô excel trong biểu mẫu này </t>
  </si>
  <si>
    <t>* Yêu cầu ký và/hoặc đóng dấu vào đề xuất trước khi gửi lên,  khi đánh giá, khi phê duyệt và khi đính kèm với bất kì báo cáo nào khác (Dành cho người đề xuất và người tiếp nhận đề xuất)</t>
  </si>
  <si>
    <t>Tăng 40% hạn mức thẻ Taxi cho nhóm Sales</t>
  </si>
  <si>
    <t>LÝ DO XÂY DỰNG ĐỀ XUẤT THEO OKR</t>
  </si>
  <si>
    <t>Chưa có đề xuất tương tự từ trước đến nay</t>
  </si>
  <si>
    <t>Có đề xuất tương tự  nhưng chi phí cao hơn lợi ích</t>
  </si>
  <si>
    <t>Giá đơn vị
(x VND 1,000 )</t>
  </si>
  <si>
    <t>TỔNG CHI PHÍ
(x VND 1,000)</t>
  </si>
  <si>
    <t>Đội Sales đạt/vượt 95% team target trong quý 4/2019</t>
  </si>
  <si>
    <t>(Hệ quả) Không đạt được chỉ tiêu Sales Call hàng quý (hiện chỉ đạt 50%)</t>
  </si>
  <si>
    <t>Đạt chỉ tiêu chốt 90% Sales Call với khách hàng mục tiêu trong quý 4/2019 (trung bình 4 cuộc/ngày)</t>
  </si>
  <si>
    <t>Gặp mặt trực tiếp với khách hàng</t>
  </si>
  <si>
    <t>Gặp mặt trực tiếp với khách hàng mục tiêu</t>
  </si>
  <si>
    <t>Chi phí đi lại bằng taxi cho 07 nhân viên Sales hàng quý</t>
  </si>
  <si>
    <t>Chi phí đi lại bằng taxi cho 07 nhân viên Sales trong 03 tháng</t>
  </si>
  <si>
    <t xml:space="preserve">20% trong 22 ngày làm việc mỗi tháng của 7 nhân viên Sales </t>
  </si>
  <si>
    <t>07 nhân viên Sales chốt hợp đồng với khách hàng mục tiêu</t>
  </si>
  <si>
    <t>Chi phí dự kiến 
(x VND 1,000)</t>
  </si>
  <si>
    <t>Chi phí thực tế
(x VND 1,000)</t>
  </si>
  <si>
    <t>Lợi ích dự kiến (x VND 1,000)</t>
  </si>
  <si>
    <t>Lợi ích thực tế (x VND 1,000)</t>
  </si>
  <si>
    <t>Dài hạn</t>
  </si>
  <si>
    <t xml:space="preserve">Tuyển dụng Chuyên viên Phân tích dữ liệu </t>
  </si>
  <si>
    <t>Quy trình báo cáo công việc được hợp nhất &amp; hệ thống hoá</t>
  </si>
  <si>
    <t xml:space="preserve">Đơn giản hoá và hợp nhất ma trận trách nhiệm </t>
  </si>
  <si>
    <t>20% trong 22 ngày làm việc mỗi tháng của chuyên viên PTDL</t>
  </si>
  <si>
    <t xml:space="preserve">Giảm 50% chi phí xung đột do trao đổi thông tin kém hiệu quả trong vòng 03 tháng </t>
  </si>
  <si>
    <t xml:space="preserve">Đơn giản hoá và hợp nhất mô tả công việc của từng vị trí </t>
  </si>
  <si>
    <t xml:space="preserve">(Hệ quả) Chi phí cao cho giải quyết xung đột do trao đổi thông tin kém hiệu quả </t>
  </si>
  <si>
    <t xml:space="preserve">Công việc bị gián đoạn </t>
  </si>
  <si>
    <t>Thời gian ngừng việc do mâu thuẫn trong 3 tháng</t>
  </si>
  <si>
    <t>1. Không chấp nhận</t>
  </si>
  <si>
    <t xml:space="preserve">2. Đề nghị điều chỉnh </t>
  </si>
  <si>
    <t>3. Chấp nhận</t>
  </si>
  <si>
    <t>4. Phê duyệt và áp dụng</t>
  </si>
  <si>
    <t>5. Áp dụng và được đánh giá cao</t>
  </si>
  <si>
    <t>Tổng kết điểm đề xuất</t>
  </si>
  <si>
    <r>
      <t>=</t>
    </r>
    <r>
      <rPr>
        <sz val="11"/>
        <color indexed="205"/>
        <rFont val="Avenir Next Regular"/>
      </rPr>
      <t>Q24</t>
    </r>
  </si>
  <si>
    <r>
      <t>=</t>
    </r>
    <r>
      <rPr>
        <b/>
        <sz val="11"/>
        <color indexed="205"/>
        <rFont val="Avenir Next Regular"/>
      </rPr>
      <t>Q27</t>
    </r>
  </si>
  <si>
    <r>
      <t>=</t>
    </r>
    <r>
      <rPr>
        <sz val="11"/>
        <color indexed="205"/>
        <rFont val="Avenir Next Regular"/>
      </rPr>
      <t>Q28</t>
    </r>
  </si>
  <si>
    <r>
      <t>=</t>
    </r>
    <r>
      <rPr>
        <sz val="11"/>
        <color indexed="205"/>
        <rFont val="Avenir Next Regular"/>
      </rPr>
      <t>Q30</t>
    </r>
  </si>
  <si>
    <r>
      <t>=</t>
    </r>
    <r>
      <rPr>
        <sz val="11"/>
        <color indexed="205"/>
        <rFont val="Avenir Next Regular"/>
      </rPr>
      <t>Q32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</si>
</sst>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409]#,##0"/>
    <numFmt numFmtId="165" formatCode="[$$-409]#,##0.00"/>
    <numFmt numFmtId="166" formatCode="m/d;@"/>
    <numFmt numFmtId="167" formatCode="_-* #,##0_-;\-* #,##0_-;_-* &quot;-&quot;??_-;_-@_-"/>
  </numFmts>
  <fonts count="74" x14ac:knownFonts="1">
    <font>
      <b/>
      <sz val="12"/>
      <color indexed="8"/>
      <name val="Arial"/>
    </font>
    <font>
      <b/>
      <sz val="29"/>
      <color indexed="11"/>
      <name val="Arial"/>
    </font>
    <font>
      <b/>
      <sz val="18"/>
      <color indexed="13"/>
      <name val="Arial"/>
    </font>
    <font>
      <b/>
      <sz val="28"/>
      <color indexed="9"/>
      <name val="Avenir Next"/>
    </font>
    <font>
      <b/>
      <sz val="11"/>
      <color indexed="12"/>
      <name val="Avenir Next"/>
    </font>
    <font>
      <b/>
      <sz val="9"/>
      <color indexed="12"/>
      <name val="Avenir Next"/>
    </font>
    <font>
      <b/>
      <sz val="12"/>
      <color indexed="19"/>
      <name val="Arial"/>
    </font>
    <font>
      <sz val="9"/>
      <color indexed="9"/>
      <name val="Avenir Next"/>
    </font>
    <font>
      <sz val="11"/>
      <color indexed="9"/>
      <name val="Helvetica"/>
    </font>
    <font>
      <b/>
      <sz val="14"/>
      <color indexed="19"/>
      <name val="Arial"/>
    </font>
    <font>
      <b/>
      <sz val="10"/>
      <color indexed="8"/>
      <name val="Arial"/>
    </font>
    <font>
      <b/>
      <sz val="12"/>
      <color indexed="8"/>
      <name val="Arial"/>
    </font>
    <font>
      <b/>
      <u/>
      <sz val="12"/>
      <color theme="10"/>
      <name val="Arial"/>
    </font>
    <font>
      <b/>
      <u/>
      <sz val="12"/>
      <color theme="11"/>
      <name val="Arial"/>
    </font>
    <font>
      <b/>
      <sz val="8"/>
      <name val="Arial"/>
    </font>
    <font>
      <sz val="10"/>
      <name val="Avenir Next Regular"/>
    </font>
    <font>
      <b/>
      <sz val="12"/>
      <color indexed="13"/>
      <name val="Arial"/>
    </font>
    <font>
      <b/>
      <sz val="10"/>
      <color indexed="81"/>
      <name val="Calibri"/>
    </font>
    <font>
      <b/>
      <sz val="11"/>
      <color theme="0"/>
      <name val="Avenir Next"/>
    </font>
    <font>
      <b/>
      <sz val="11"/>
      <color theme="1"/>
      <name val="Avenir Next"/>
    </font>
    <font>
      <sz val="13"/>
      <color rgb="FF000000"/>
      <name val="Lucida Grande"/>
    </font>
    <font>
      <b/>
      <i/>
      <sz val="12"/>
      <color rgb="FFFF0000"/>
      <name val="Avenir Next"/>
    </font>
    <font>
      <b/>
      <sz val="14"/>
      <color theme="1"/>
      <name val="Avenir Next"/>
    </font>
    <font>
      <b/>
      <sz val="12"/>
      <color indexed="12"/>
      <name val="Avenir Next"/>
    </font>
    <font>
      <sz val="11"/>
      <color indexed="9"/>
      <name val="Avenir Next"/>
    </font>
    <font>
      <b/>
      <sz val="13"/>
      <color indexed="17"/>
      <name val="Avenir Next"/>
    </font>
    <font>
      <b/>
      <i/>
      <sz val="11"/>
      <color rgb="FFFF0000"/>
      <name val="Avenir Next Regular"/>
    </font>
    <font>
      <b/>
      <i/>
      <sz val="11"/>
      <color rgb="FFFF0000"/>
      <name val="Avenir Next"/>
    </font>
    <font>
      <i/>
      <sz val="11"/>
      <color rgb="FFFF0000"/>
      <name val="Avenir Next"/>
    </font>
    <font>
      <b/>
      <sz val="11"/>
      <color rgb="FFFF0000"/>
      <name val="Arial"/>
    </font>
    <font>
      <b/>
      <sz val="11"/>
      <name val="Avenir Next"/>
    </font>
    <font>
      <b/>
      <sz val="11"/>
      <color theme="2" tint="0.39997558519241921"/>
      <name val="Avenir Next"/>
    </font>
    <font>
      <i/>
      <sz val="11"/>
      <color theme="2" tint="0.39997558519241921"/>
      <name val="Avenir Next"/>
    </font>
    <font>
      <b/>
      <sz val="14"/>
      <color indexed="8"/>
      <name val="Arial"/>
    </font>
    <font>
      <b/>
      <sz val="11"/>
      <color theme="0"/>
      <name val="Avenir Next Regular"/>
    </font>
    <font>
      <b/>
      <sz val="11"/>
      <name val="Avenir Next Regular"/>
    </font>
    <font>
      <sz val="11"/>
      <name val="Avenir Next Regular"/>
    </font>
    <font>
      <b/>
      <sz val="14"/>
      <color theme="0"/>
      <name val="Avenir Next Regular"/>
    </font>
    <font>
      <b/>
      <sz val="13"/>
      <color theme="1"/>
      <name val="Avenir Next"/>
    </font>
    <font>
      <sz val="11"/>
      <color rgb="FFFF0000"/>
      <name val="Avenir Next"/>
    </font>
    <font>
      <b/>
      <sz val="11"/>
      <color rgb="FFFF0000"/>
      <name val="Avenir Next"/>
    </font>
    <font>
      <b/>
      <sz val="10"/>
      <name val="Avenir Next Regular"/>
    </font>
    <font>
      <b/>
      <sz val="10"/>
      <name val="Arial"/>
    </font>
    <font>
      <b/>
      <sz val="11"/>
      <color rgb="FFFF0000"/>
      <name val="Avenir Next Regular"/>
    </font>
    <font>
      <i/>
      <sz val="11"/>
      <color theme="2" tint="0.39997558519241921"/>
      <name val="Avenir Next Regular"/>
    </font>
    <font>
      <i/>
      <sz val="11"/>
      <name val="Avenir Next Regular"/>
    </font>
    <font>
      <i/>
      <sz val="10"/>
      <color theme="1" tint="0.249977111117893"/>
      <name val="Avenir Next"/>
    </font>
    <font>
      <b/>
      <sz val="12"/>
      <color theme="4" tint="-0.499984740745262"/>
      <name val="Arial"/>
    </font>
    <font>
      <b/>
      <sz val="20"/>
      <color theme="4" tint="-0.499984740745262"/>
      <name val="Arial"/>
    </font>
    <font>
      <b/>
      <sz val="12"/>
      <color theme="0"/>
      <name val="Avenir Next Regular"/>
    </font>
    <font>
      <b/>
      <sz val="13"/>
      <color theme="0"/>
      <name val="Avenir Next Regular"/>
    </font>
    <font>
      <b/>
      <sz val="13"/>
      <color rgb="FF000000"/>
      <name val="Avenir Next"/>
    </font>
    <font>
      <b/>
      <sz val="12"/>
      <color theme="1"/>
      <name val="Avenir Next"/>
    </font>
    <font>
      <i/>
      <sz val="11"/>
      <color theme="1" tint="0.34998626667073579"/>
      <name val="Avenir Next"/>
    </font>
    <font>
      <sz val="11"/>
      <color theme="2" tint="0.39997558519241921"/>
      <name val="Avenir Next Regular"/>
    </font>
    <font>
      <b/>
      <sz val="11"/>
      <color theme="2" tint="0.39997558519241921"/>
      <name val="Avenir Next Regular"/>
    </font>
    <font>
      <i/>
      <sz val="11"/>
      <color rgb="FFFF0000"/>
      <name val="Avenir Next Regular"/>
    </font>
    <font>
      <sz val="11"/>
      <color rgb="FFFF0000"/>
      <name val="Arial"/>
    </font>
    <font>
      <i/>
      <sz val="11"/>
      <color rgb="FFFF0000"/>
      <name val="Arial"/>
    </font>
    <font>
      <b/>
      <sz val="11"/>
      <color rgb="FF979797"/>
      <name val="Avenir Next"/>
    </font>
    <font>
      <sz val="12"/>
      <name val="Avenir Next Regular"/>
    </font>
    <font>
      <b/>
      <sz val="12"/>
      <name val="Avenir Next Regular"/>
    </font>
    <font>
      <sz val="11"/>
      <color rgb="FF2F2B20"/>
      <name val="Avenir Next Regular"/>
    </font>
    <font>
      <b/>
      <sz val="11"/>
      <color rgb="FFFFFFFF"/>
      <name val="Avenir Next Regular"/>
    </font>
    <font>
      <b/>
      <sz val="20"/>
      <name val="Avenir Next Regular"/>
    </font>
    <font>
      <b/>
      <sz val="16"/>
      <color indexed="9"/>
      <name val="Avenir Next"/>
    </font>
    <font>
      <sz val="11"/>
      <name val="Avenir Next"/>
    </font>
    <font>
      <i/>
      <sz val="11"/>
      <color theme="1" tint="0.499984740745262"/>
      <name val="Avenir Next"/>
    </font>
    <font>
      <b/>
      <sz val="10"/>
      <color indexed="81"/>
      <name val="Arial"/>
    </font>
    <font>
      <b/>
      <sz val="9"/>
      <color indexed="81"/>
      <name val="Arial"/>
    </font>
    <font>
      <b/>
      <sz val="11"/>
      <color rgb="FFFFFF00"/>
      <name val="Avenir Next Regular"/>
    </font>
    <font>
      <b/>
      <sz val="14"/>
      <name val="Avenir Next Regular"/>
    </font>
    <font>
      <sz val="11"/>
      <color indexed="205"/>
      <name val="Avenir Next Regular"/>
    </font>
    <font>
      <b/>
      <sz val="11"/>
      <color indexed="205"/>
      <name val="Avenir Next Regular"/>
    </font>
  </fonts>
  <fills count="25">
    <fill>
      <patternFill patternType="none"/>
    </fill>
    <fill>
      <patternFill patternType="gray125"/>
    </fill>
    <fill>
      <patternFill patternType="solid">
        <fgColor indexed="12"/>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C0A318"/>
        <bgColor rgb="FF000000"/>
      </patternFill>
    </fill>
    <fill>
      <patternFill patternType="solid">
        <fgColor rgb="FFB1DFE7"/>
        <bgColor rgb="FF000000"/>
      </patternFill>
    </fill>
    <fill>
      <patternFill patternType="solid">
        <fgColor rgb="FF8BCEDA"/>
        <bgColor rgb="FF000000"/>
      </patternFill>
    </fill>
    <fill>
      <patternFill patternType="solid">
        <fgColor rgb="FFFFFFFF"/>
        <bgColor rgb="FF000000"/>
      </patternFill>
    </fill>
    <fill>
      <patternFill patternType="solid">
        <fgColor theme="0"/>
        <bgColor rgb="FF000000"/>
      </patternFill>
    </fill>
    <fill>
      <patternFill patternType="solid">
        <fgColor rgb="FF2E8392"/>
        <bgColor rgb="FF000000"/>
      </patternFill>
    </fill>
    <fill>
      <patternFill patternType="solid">
        <fgColor theme="3" tint="0.79998168889431442"/>
        <bgColor indexed="64"/>
      </patternFill>
    </fill>
  </fills>
  <borders count="101">
    <border>
      <left/>
      <right/>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right/>
      <top/>
      <bottom/>
      <diagonal/>
    </border>
    <border>
      <left/>
      <right style="thin">
        <color indexed="14"/>
      </right>
      <top/>
      <bottom/>
      <diagonal/>
    </border>
    <border>
      <left/>
      <right/>
      <top/>
      <bottom style="thin">
        <color indexed="14"/>
      </bottom>
      <diagonal/>
    </border>
    <border>
      <left/>
      <right style="thin">
        <color indexed="14"/>
      </right>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style="thin">
        <color indexed="14"/>
      </left>
      <right/>
      <top style="thin">
        <color indexed="14"/>
      </top>
      <bottom style="thin">
        <color indexed="14"/>
      </bottom>
      <diagonal/>
    </border>
    <border>
      <left style="thin">
        <color indexed="14"/>
      </left>
      <right/>
      <top/>
      <bottom/>
      <diagonal/>
    </border>
    <border>
      <left/>
      <right/>
      <top style="thin">
        <color indexed="14"/>
      </top>
      <bottom/>
      <diagonal/>
    </border>
    <border>
      <left style="thin">
        <color indexed="14"/>
      </left>
      <right style="thin">
        <color indexed="14"/>
      </right>
      <top/>
      <bottom style="thin">
        <color indexed="14"/>
      </bottom>
      <diagonal/>
    </border>
    <border>
      <left style="thin">
        <color indexed="14"/>
      </left>
      <right style="thin">
        <color indexed="14"/>
      </right>
      <top style="thin">
        <color indexed="14"/>
      </top>
      <bottom/>
      <diagonal/>
    </border>
    <border>
      <left style="thin">
        <color indexed="14"/>
      </left>
      <right style="thin">
        <color indexed="1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indexed="15"/>
      </right>
      <top style="thin">
        <color indexed="15"/>
      </top>
      <bottom style="thin">
        <color indexed="15"/>
      </bottom>
      <diagonal/>
    </border>
    <border>
      <left style="medium">
        <color auto="1"/>
      </left>
      <right style="thin">
        <color indexed="15"/>
      </right>
      <top style="thin">
        <color indexed="15"/>
      </top>
      <bottom style="medium">
        <color auto="1"/>
      </bottom>
      <diagonal/>
    </border>
    <border>
      <left/>
      <right/>
      <top/>
      <bottom style="medium">
        <color auto="1"/>
      </bottom>
      <diagonal/>
    </border>
    <border>
      <left/>
      <right style="thin">
        <color indexed="14"/>
      </right>
      <top/>
      <bottom style="medium">
        <color auto="1"/>
      </bottom>
      <diagonal/>
    </border>
    <border>
      <left style="thin">
        <color indexed="14"/>
      </left>
      <right style="thin">
        <color indexed="14"/>
      </right>
      <top style="thin">
        <color indexed="14"/>
      </top>
      <bottom style="medium">
        <color auto="1"/>
      </bottom>
      <diagonal/>
    </border>
    <border>
      <left style="thin">
        <color indexed="14"/>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14"/>
      </bottom>
      <diagonal/>
    </border>
    <border>
      <left style="medium">
        <color auto="1"/>
      </left>
      <right style="thin">
        <color indexed="14"/>
      </right>
      <top style="thin">
        <color indexed="14"/>
      </top>
      <bottom style="thin">
        <color indexed="14"/>
      </bottom>
      <diagonal/>
    </border>
    <border>
      <left style="thin">
        <color indexed="14"/>
      </left>
      <right style="medium">
        <color auto="1"/>
      </right>
      <top style="thin">
        <color indexed="14"/>
      </top>
      <bottom style="thin">
        <color indexed="14"/>
      </bottom>
      <diagonal/>
    </border>
    <border>
      <left style="medium">
        <color auto="1"/>
      </left>
      <right style="thin">
        <color indexed="14"/>
      </right>
      <top style="thin">
        <color indexed="14"/>
      </top>
      <bottom style="medium">
        <color auto="1"/>
      </bottom>
      <diagonal/>
    </border>
    <border>
      <left style="thin">
        <color indexed="14"/>
      </left>
      <right style="medium">
        <color auto="1"/>
      </right>
      <top style="thin">
        <color indexed="14"/>
      </top>
      <bottom style="medium">
        <color auto="1"/>
      </bottom>
      <diagonal/>
    </border>
    <border>
      <left/>
      <right/>
      <top style="medium">
        <color auto="1"/>
      </top>
      <bottom style="thin">
        <color indexed="14"/>
      </bottom>
      <diagonal/>
    </border>
    <border>
      <left/>
      <right style="medium">
        <color auto="1"/>
      </right>
      <top style="medium">
        <color auto="1"/>
      </top>
      <bottom style="thin">
        <color indexed="14"/>
      </bottom>
      <diagonal/>
    </border>
    <border>
      <left/>
      <right style="medium">
        <color auto="1"/>
      </right>
      <top style="thin">
        <color indexed="14"/>
      </top>
      <bottom style="thin">
        <color indexed="14"/>
      </bottom>
      <diagonal/>
    </border>
    <border>
      <left style="thin">
        <color indexed="14"/>
      </left>
      <right/>
      <top style="thin">
        <color indexed="14"/>
      </top>
      <bottom style="medium">
        <color auto="1"/>
      </bottom>
      <diagonal/>
    </border>
    <border>
      <left/>
      <right/>
      <top style="thin">
        <color indexed="14"/>
      </top>
      <bottom style="medium">
        <color auto="1"/>
      </bottom>
      <diagonal/>
    </border>
    <border>
      <left/>
      <right style="medium">
        <color auto="1"/>
      </right>
      <top style="thin">
        <color indexed="14"/>
      </top>
      <bottom style="medium">
        <color auto="1"/>
      </bottom>
      <diagonal/>
    </border>
    <border>
      <left style="medium">
        <color auto="1"/>
      </left>
      <right/>
      <top style="thin">
        <color indexed="14"/>
      </top>
      <bottom/>
      <diagonal/>
    </border>
    <border>
      <left style="medium">
        <color auto="1"/>
      </left>
      <right/>
      <top style="thin">
        <color indexed="14"/>
      </top>
      <bottom style="medium">
        <color auto="1"/>
      </bottom>
      <diagonal/>
    </border>
    <border>
      <left/>
      <right style="thin">
        <color indexed="14"/>
      </right>
      <top style="thin">
        <color indexed="14"/>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auto="1"/>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top style="medium">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auto="1"/>
      </bottom>
      <diagonal/>
    </border>
    <border>
      <left style="medium">
        <color auto="1"/>
      </left>
      <right style="thin">
        <color theme="0" tint="-0.24994659260841701"/>
      </right>
      <top style="medium">
        <color auto="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right style="thin">
        <color theme="0" tint="-0.34998626667073579"/>
      </right>
      <top/>
      <bottom style="medium">
        <color auto="1"/>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top/>
      <bottom style="medium">
        <color auto="1"/>
      </bottom>
      <diagonal/>
    </border>
    <border>
      <left style="thin">
        <color rgb="FFA5A5A5"/>
      </left>
      <right/>
      <top/>
      <bottom style="thin">
        <color indexed="14"/>
      </bottom>
      <diagonal/>
    </border>
    <border>
      <left/>
      <right style="thin">
        <color rgb="FFA5A5A5"/>
      </right>
      <top/>
      <bottom style="thin">
        <color indexed="14"/>
      </bottom>
      <diagonal/>
    </border>
    <border>
      <left style="thin">
        <color indexed="15"/>
      </left>
      <right/>
      <top/>
      <bottom/>
      <diagonal/>
    </border>
    <border>
      <left style="medium">
        <color auto="1"/>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D9D9D9"/>
      </right>
      <top style="thin">
        <color rgb="FFD9D9D9"/>
      </top>
      <bottom style="thin">
        <color rgb="FFD9D9D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indexed="15"/>
      </left>
      <right/>
      <top/>
      <bottom style="medium">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auto="1"/>
      </left>
      <right/>
      <top/>
      <bottom style="thin">
        <color theme="0" tint="-0.249977111117893"/>
      </bottom>
      <diagonal/>
    </border>
    <border>
      <left style="medium">
        <color auto="1"/>
      </left>
      <right/>
      <top style="thin">
        <color theme="0" tint="-0.249977111117893"/>
      </top>
      <bottom style="thin">
        <color theme="0" tint="-0.249977111117893"/>
      </bottom>
      <diagonal/>
    </border>
    <border>
      <left style="medium">
        <color auto="1"/>
      </left>
      <right/>
      <top style="thin">
        <color theme="0" tint="-0.249977111117893"/>
      </top>
      <bottom style="medium">
        <color auto="1"/>
      </bottom>
      <diagonal/>
    </border>
    <border>
      <left/>
      <right/>
      <top style="thin">
        <color theme="0" tint="-0.249977111117893"/>
      </top>
      <bottom style="medium">
        <color auto="1"/>
      </bottom>
      <diagonal/>
    </border>
    <border>
      <left style="medium">
        <color auto="1"/>
      </left>
      <right style="thin">
        <color theme="0" tint="-0.14999847407452621"/>
      </right>
      <top style="medium">
        <color auto="1"/>
      </top>
      <bottom/>
      <diagonal/>
    </border>
    <border>
      <left style="thin">
        <color theme="0" tint="-0.14999847407452621"/>
      </left>
      <right style="thin">
        <color theme="0" tint="-0.14999847407452621"/>
      </right>
      <top style="medium">
        <color auto="1"/>
      </top>
      <bottom/>
      <diagonal/>
    </border>
    <border>
      <left style="thin">
        <color theme="0" tint="-0.14999847407452621"/>
      </left>
      <right style="medium">
        <color auto="1"/>
      </right>
      <top style="medium">
        <color auto="1"/>
      </top>
      <bottom/>
      <diagonal/>
    </border>
    <border>
      <left style="medium">
        <color auto="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auto="1"/>
      </right>
      <top style="thin">
        <color theme="0" tint="-0.14999847407452621"/>
      </top>
      <bottom style="thin">
        <color theme="0" tint="-0.14999847407452621"/>
      </bottom>
      <diagonal/>
    </border>
    <border>
      <left style="medium">
        <color auto="1"/>
      </left>
      <right/>
      <top style="thin">
        <color theme="0" tint="-0.14999847407452621"/>
      </top>
      <bottom style="thin">
        <color theme="0" tint="-0.14999847407452621"/>
      </bottom>
      <diagonal/>
    </border>
    <border>
      <left/>
      <right style="medium">
        <color auto="1"/>
      </right>
      <top style="thin">
        <color rgb="FFD9D9D9"/>
      </top>
      <bottom style="thin">
        <color rgb="FFD9D9D9"/>
      </bottom>
      <diagonal/>
    </border>
    <border>
      <left style="medium">
        <color auto="1"/>
      </left>
      <right style="thin">
        <color theme="0" tint="-0.14999847407452621"/>
      </right>
      <top style="thin">
        <color theme="0" tint="-0.14999847407452621"/>
      </top>
      <bottom style="medium">
        <color auto="1"/>
      </bottom>
      <diagonal/>
    </border>
    <border>
      <left style="thin">
        <color theme="0" tint="-0.14999847407452621"/>
      </left>
      <right style="thin">
        <color theme="0" tint="-0.14999847407452621"/>
      </right>
      <top style="thin">
        <color theme="0" tint="-0.14999847407452621"/>
      </top>
      <bottom style="medium">
        <color auto="1"/>
      </bottom>
      <diagonal/>
    </border>
    <border>
      <left style="thin">
        <color theme="0" tint="-0.14999847407452621"/>
      </left>
      <right style="medium">
        <color auto="1"/>
      </right>
      <top style="thin">
        <color theme="0" tint="-0.14999847407452621"/>
      </top>
      <bottom style="medium">
        <color auto="1"/>
      </bottom>
      <diagonal/>
    </border>
    <border>
      <left style="thin">
        <color theme="0" tint="-0.14999847407452621"/>
      </left>
      <right/>
      <top style="medium">
        <color auto="1"/>
      </top>
      <bottom/>
      <diagonal/>
    </border>
    <border>
      <left style="thin">
        <color theme="0" tint="-0.14999847407452621"/>
      </left>
      <right/>
      <top style="thin">
        <color theme="0" tint="-0.14999847407452621"/>
      </top>
      <bottom style="thin">
        <color theme="0" tint="-0.14999847407452621"/>
      </bottom>
      <diagonal/>
    </border>
    <border>
      <left/>
      <right/>
      <top style="thin">
        <color rgb="FFD9D9D9"/>
      </top>
      <bottom style="thin">
        <color rgb="FFD9D9D9"/>
      </bottom>
      <diagonal/>
    </border>
    <border>
      <left style="thin">
        <color theme="0" tint="-0.14999847407452621"/>
      </left>
      <right/>
      <top style="thin">
        <color theme="0" tint="-0.14999847407452621"/>
      </top>
      <bottom style="medium">
        <color auto="1"/>
      </bottom>
      <diagonal/>
    </border>
    <border>
      <left/>
      <right style="thin">
        <color theme="0" tint="-0.14999847407452621"/>
      </right>
      <top style="medium">
        <color auto="1"/>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medium">
        <color auto="1"/>
      </bottom>
      <diagonal/>
    </border>
    <border>
      <left style="thin">
        <color rgb="FFD9D9D9"/>
      </left>
      <right style="medium">
        <color auto="1"/>
      </right>
      <top style="thin">
        <color rgb="FFD9D9D9"/>
      </top>
      <bottom style="thin">
        <color rgb="FFD9D9D9"/>
      </bottom>
      <diagonal/>
    </border>
    <border>
      <left style="medium">
        <color auto="1"/>
      </left>
      <right style="thin">
        <color rgb="FFD9D9D9"/>
      </right>
      <top style="thin">
        <color rgb="FFD9D9D9"/>
      </top>
      <bottom style="thin">
        <color rgb="FFD9D9D9"/>
      </bottom>
      <diagonal/>
    </border>
    <border>
      <left/>
      <right style="medium">
        <color auto="1"/>
      </right>
      <top style="thin">
        <color theme="0" tint="-0.14999847407452621"/>
      </top>
      <bottom style="thin">
        <color theme="0" tint="-0.14999847407452621"/>
      </bottom>
      <diagonal/>
    </border>
    <border>
      <left style="thin">
        <color theme="0" tint="-0.14999847407452621"/>
      </left>
      <right style="thin">
        <color theme="0" tint="-0.14999847407452621"/>
      </right>
      <top style="thin">
        <color rgb="FFD9D9D9"/>
      </top>
      <bottom style="thin">
        <color rgb="FFD9D9D9"/>
      </bottom>
      <diagonal/>
    </border>
    <border>
      <left style="thin">
        <color theme="0" tint="-0.14999847407452621"/>
      </left>
      <right style="medium">
        <color auto="1"/>
      </right>
      <top style="thin">
        <color rgb="FFD9D9D9"/>
      </top>
      <bottom style="thin">
        <color rgb="FFD9D9D9"/>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auto="1"/>
      </bottom>
      <diagonal/>
    </border>
    <border>
      <left style="thin">
        <color theme="3"/>
      </left>
      <right style="medium">
        <color auto="1"/>
      </right>
      <top style="thin">
        <color indexed="14"/>
      </top>
      <bottom style="thin">
        <color indexed="14"/>
      </bottom>
      <diagonal/>
    </border>
    <border>
      <left style="thin">
        <color theme="3"/>
      </left>
      <right style="medium">
        <color auto="1"/>
      </right>
      <top style="thin">
        <color indexed="14"/>
      </top>
      <bottom style="medium">
        <color auto="1"/>
      </bottom>
      <diagonal/>
    </border>
    <border>
      <left style="thin">
        <color theme="3"/>
      </left>
      <right style="medium">
        <color auto="1"/>
      </right>
      <top style="medium">
        <color auto="1"/>
      </top>
      <bottom style="thin">
        <color theme="0" tint="-0.24994659260841701"/>
      </bottom>
      <diagonal/>
    </border>
    <border>
      <left style="thin">
        <color theme="3"/>
      </left>
      <right style="medium">
        <color auto="1"/>
      </right>
      <top style="thin">
        <color theme="0" tint="-0.24994659260841701"/>
      </top>
      <bottom style="thin">
        <color theme="0" tint="-0.24994659260841701"/>
      </bottom>
      <diagonal/>
    </border>
    <border>
      <left style="thin">
        <color theme="3"/>
      </left>
      <right style="medium">
        <color auto="1"/>
      </right>
      <top style="thin">
        <color theme="0" tint="-0.24994659260841701"/>
      </top>
      <bottom style="medium">
        <color auto="1"/>
      </bottom>
      <diagonal/>
    </border>
  </borders>
  <cellStyleXfs count="277">
    <xf numFmtId="0" fontId="0" fillId="0" borderId="0" applyNumberFormat="0" applyFill="0" applyBorder="0" applyProtection="0"/>
    <xf numFmtId="41"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450">
    <xf numFmtId="0" fontId="0" fillId="0" borderId="0" xfId="0" applyFont="1" applyAlignment="1"/>
    <xf numFmtId="0" fontId="0" fillId="0" borderId="0" xfId="0" applyNumberFormat="1" applyFont="1" applyAlignment="1"/>
    <xf numFmtId="0" fontId="0" fillId="0" borderId="1" xfId="0" applyFont="1" applyBorder="1" applyAlignment="1"/>
    <xf numFmtId="0" fontId="0" fillId="0" borderId="3" xfId="0" applyFont="1" applyBorder="1" applyAlignment="1"/>
    <xf numFmtId="0" fontId="2" fillId="2" borderId="4" xfId="0" applyFont="1" applyFill="1" applyBorder="1" applyAlignment="1">
      <alignment horizontal="left"/>
    </xf>
    <xf numFmtId="0" fontId="0" fillId="0" borderId="5" xfId="0" applyFont="1" applyBorder="1" applyAlignment="1"/>
    <xf numFmtId="0" fontId="0" fillId="0" borderId="4" xfId="0" applyFont="1" applyBorder="1" applyAlignment="1"/>
    <xf numFmtId="164" fontId="6" fillId="2" borderId="4" xfId="0" applyNumberFormat="1" applyFont="1" applyFill="1" applyBorder="1" applyAlignment="1">
      <alignment horizontal="left"/>
    </xf>
    <xf numFmtId="0" fontId="7" fillId="2" borderId="4" xfId="0" applyFont="1" applyFill="1" applyBorder="1" applyAlignment="1">
      <alignment horizontal="left" vertical="center" wrapText="1"/>
    </xf>
    <xf numFmtId="9" fontId="9" fillId="2" borderId="4" xfId="0" applyNumberFormat="1" applyFont="1" applyFill="1" applyBorder="1" applyAlignment="1">
      <alignment horizontal="center" vertical="center"/>
    </xf>
    <xf numFmtId="49" fontId="6" fillId="2" borderId="4" xfId="0" applyNumberFormat="1" applyFont="1" applyFill="1" applyBorder="1" applyAlignment="1"/>
    <xf numFmtId="49" fontId="0" fillId="2" borderId="4" xfId="0" applyNumberFormat="1" applyFont="1" applyFill="1" applyBorder="1" applyAlignment="1"/>
    <xf numFmtId="165" fontId="0" fillId="2" borderId="4" xfId="0" applyNumberFormat="1" applyFont="1" applyFill="1" applyBorder="1" applyAlignment="1">
      <alignment horizontal="left"/>
    </xf>
    <xf numFmtId="49" fontId="2" fillId="2" borderId="4" xfId="0" applyNumberFormat="1" applyFont="1" applyFill="1" applyBorder="1" applyAlignment="1">
      <alignment horizontal="left"/>
    </xf>
    <xf numFmtId="0" fontId="0" fillId="2" borderId="4" xfId="0" applyFont="1" applyFill="1" applyBorder="1" applyAlignment="1"/>
    <xf numFmtId="0" fontId="0" fillId="2" borderId="4" xfId="0" applyFont="1" applyFill="1" applyBorder="1" applyAlignment="1">
      <alignment horizontal="left"/>
    </xf>
    <xf numFmtId="49" fontId="0" fillId="2" borderId="4" xfId="0" applyNumberFormat="1" applyFont="1" applyFill="1" applyBorder="1" applyAlignment="1">
      <alignment horizontal="left"/>
    </xf>
    <xf numFmtId="0" fontId="0" fillId="0" borderId="0" xfId="0" applyNumberFormat="1" applyFont="1" applyAlignment="1"/>
    <xf numFmtId="0" fontId="7" fillId="2" borderId="4" xfId="0" applyFont="1" applyFill="1" applyBorder="1" applyAlignment="1">
      <alignment horizontal="right" vertical="center" wrapText="1"/>
    </xf>
    <xf numFmtId="0" fontId="0" fillId="2" borderId="4" xfId="0" applyFont="1" applyFill="1" applyBorder="1" applyAlignment="1">
      <alignment horizontal="right"/>
    </xf>
    <xf numFmtId="0" fontId="0" fillId="0" borderId="0" xfId="0" applyNumberFormat="1" applyFont="1" applyAlignment="1">
      <alignment horizontal="right"/>
    </xf>
    <xf numFmtId="0" fontId="10" fillId="0" borderId="0" xfId="0" applyNumberFormat="1" applyFont="1" applyAlignment="1"/>
    <xf numFmtId="0" fontId="0" fillId="0" borderId="4" xfId="0" applyNumberFormat="1" applyFont="1" applyBorder="1" applyAlignment="1"/>
    <xf numFmtId="49" fontId="3" fillId="2" borderId="4" xfId="0" applyNumberFormat="1" applyFont="1" applyFill="1" applyBorder="1" applyAlignment="1">
      <alignment horizontal="center"/>
    </xf>
    <xf numFmtId="0" fontId="16" fillId="2" borderId="4" xfId="0" applyFont="1" applyFill="1" applyBorder="1" applyAlignment="1">
      <alignment horizontal="left"/>
    </xf>
    <xf numFmtId="49" fontId="1" fillId="2" borderId="4" xfId="0" applyNumberFormat="1" applyFont="1" applyFill="1" applyBorder="1" applyAlignment="1">
      <alignment horizontal="left"/>
    </xf>
    <xf numFmtId="49" fontId="3" fillId="2" borderId="4" xfId="0" applyNumberFormat="1" applyFont="1" applyFill="1" applyBorder="1" applyAlignment="1">
      <alignment horizontal="center"/>
    </xf>
    <xf numFmtId="49" fontId="18" fillId="14" borderId="4" xfId="0" applyNumberFormat="1" applyFont="1" applyFill="1" applyBorder="1" applyAlignment="1">
      <alignment vertical="center" wrapText="1"/>
    </xf>
    <xf numFmtId="49" fontId="18" fillId="14" borderId="19" xfId="0" applyNumberFormat="1" applyFont="1" applyFill="1" applyBorder="1" applyAlignment="1">
      <alignment vertical="center" wrapText="1"/>
    </xf>
    <xf numFmtId="49" fontId="18" fillId="14" borderId="20" xfId="0" applyNumberFormat="1" applyFont="1" applyFill="1" applyBorder="1" applyAlignment="1">
      <alignment vertical="center" wrapText="1"/>
    </xf>
    <xf numFmtId="49" fontId="18" fillId="14" borderId="22" xfId="0" applyNumberFormat="1" applyFont="1" applyFill="1" applyBorder="1" applyAlignment="1">
      <alignment vertical="center" wrapText="1"/>
    </xf>
    <xf numFmtId="49" fontId="5" fillId="10" borderId="30" xfId="0" applyNumberFormat="1" applyFont="1" applyFill="1" applyBorder="1" applyAlignment="1">
      <alignment horizontal="center" vertical="center" wrapText="1"/>
    </xf>
    <xf numFmtId="49" fontId="5" fillId="10" borderId="36" xfId="0" applyNumberFormat="1" applyFont="1" applyFill="1" applyBorder="1" applyAlignment="1">
      <alignment horizontal="center" vertical="center" wrapText="1"/>
    </xf>
    <xf numFmtId="49" fontId="5" fillId="10" borderId="46" xfId="0" applyNumberFormat="1" applyFont="1" applyFill="1" applyBorder="1" applyAlignment="1">
      <alignment horizontal="center" vertical="center" wrapText="1"/>
    </xf>
    <xf numFmtId="49" fontId="5" fillId="10" borderId="47" xfId="0" applyNumberFormat="1" applyFont="1" applyFill="1" applyBorder="1" applyAlignment="1">
      <alignment horizontal="center" vertical="center" wrapText="1"/>
    </xf>
    <xf numFmtId="49" fontId="5" fillId="10" borderId="50" xfId="0" applyNumberFormat="1" applyFont="1" applyFill="1" applyBorder="1" applyAlignment="1">
      <alignment horizontal="center" vertical="center" wrapText="1"/>
    </xf>
    <xf numFmtId="49" fontId="22" fillId="14" borderId="18" xfId="0" applyNumberFormat="1" applyFont="1" applyFill="1" applyBorder="1" applyAlignment="1">
      <alignment vertical="center" wrapText="1"/>
    </xf>
    <xf numFmtId="49" fontId="23" fillId="4" borderId="30" xfId="0" applyNumberFormat="1" applyFont="1" applyFill="1" applyBorder="1" applyAlignment="1">
      <alignment vertical="center" wrapText="1"/>
    </xf>
    <xf numFmtId="49" fontId="19" fillId="15" borderId="23" xfId="0" applyNumberFormat="1" applyFont="1" applyFill="1" applyBorder="1" applyAlignment="1">
      <alignment horizontal="right" vertical="center" wrapText="1"/>
    </xf>
    <xf numFmtId="49" fontId="19" fillId="15" borderId="24" xfId="0" applyNumberFormat="1" applyFont="1" applyFill="1" applyBorder="1" applyAlignment="1">
      <alignment horizontal="right" vertical="center" wrapText="1"/>
    </xf>
    <xf numFmtId="49" fontId="19" fillId="15" borderId="8" xfId="0" applyNumberFormat="1" applyFont="1" applyFill="1" applyBorder="1" applyAlignment="1">
      <alignment horizontal="right" vertical="center" wrapText="1"/>
    </xf>
    <xf numFmtId="49" fontId="19" fillId="15" borderId="27" xfId="0" applyNumberFormat="1" applyFont="1" applyFill="1" applyBorder="1" applyAlignment="1">
      <alignment horizontal="right" vertical="center" wrapText="1"/>
    </xf>
    <xf numFmtId="0" fontId="34" fillId="0" borderId="12" xfId="0" applyFont="1" applyFill="1" applyBorder="1" applyAlignment="1" applyProtection="1">
      <alignment vertical="center" wrapText="1"/>
      <protection locked="0"/>
    </xf>
    <xf numFmtId="0" fontId="34" fillId="0" borderId="10" xfId="0" applyFont="1" applyFill="1" applyBorder="1" applyAlignment="1" applyProtection="1">
      <alignment vertical="center" wrapText="1"/>
      <protection locked="0"/>
    </xf>
    <xf numFmtId="49" fontId="4" fillId="5" borderId="31" xfId="0" applyNumberFormat="1" applyFont="1" applyFill="1" applyBorder="1" applyAlignment="1" applyProtection="1">
      <alignment horizontal="right" vertical="center" wrapText="1"/>
      <protection locked="0"/>
    </xf>
    <xf numFmtId="41" fontId="26" fillId="0" borderId="44" xfId="1" applyFont="1" applyBorder="1" applyAlignment="1" applyProtection="1">
      <alignment vertical="center"/>
      <protection locked="0"/>
    </xf>
    <xf numFmtId="41" fontId="26" fillId="0" borderId="48" xfId="1" applyFont="1" applyBorder="1" applyAlignment="1" applyProtection="1">
      <alignment vertical="center"/>
      <protection locked="0"/>
    </xf>
    <xf numFmtId="41" fontId="26" fillId="0" borderId="51" xfId="1" applyFont="1" applyBorder="1" applyAlignment="1" applyProtection="1">
      <alignment vertical="center"/>
      <protection locked="0"/>
    </xf>
    <xf numFmtId="41" fontId="26" fillId="0" borderId="37" xfId="1" applyFont="1" applyBorder="1" applyAlignment="1" applyProtection="1">
      <alignment vertical="center"/>
      <protection locked="0"/>
    </xf>
    <xf numFmtId="49" fontId="4" fillId="12" borderId="31" xfId="0" applyNumberFormat="1" applyFont="1" applyFill="1" applyBorder="1" applyAlignment="1" applyProtection="1">
      <alignment horizontal="right" vertical="center" wrapText="1"/>
      <protection locked="0"/>
    </xf>
    <xf numFmtId="41" fontId="27" fillId="13" borderId="11" xfId="1" applyFont="1" applyFill="1" applyBorder="1" applyAlignment="1" applyProtection="1">
      <alignment horizontal="right" vertical="center" wrapText="1"/>
      <protection locked="0"/>
    </xf>
    <xf numFmtId="41" fontId="27" fillId="13" borderId="8" xfId="0" applyNumberFormat="1" applyFont="1" applyFill="1" applyBorder="1" applyAlignment="1" applyProtection="1">
      <alignment horizontal="right" vertical="center" wrapText="1"/>
      <protection locked="0"/>
    </xf>
    <xf numFmtId="41" fontId="28" fillId="13" borderId="12" xfId="1" applyFont="1" applyFill="1" applyBorder="1" applyAlignment="1" applyProtection="1">
      <alignment horizontal="left" vertical="center" wrapText="1"/>
      <protection locked="0"/>
    </xf>
    <xf numFmtId="41" fontId="28" fillId="13" borderId="31" xfId="1" applyFont="1" applyFill="1" applyBorder="1" applyAlignment="1" applyProtection="1">
      <alignment horizontal="left" vertical="center" wrapText="1"/>
      <protection locked="0"/>
    </xf>
    <xf numFmtId="1" fontId="29" fillId="0" borderId="8" xfId="0" applyNumberFormat="1" applyFont="1" applyBorder="1" applyAlignment="1" applyProtection="1">
      <protection locked="0"/>
    </xf>
    <xf numFmtId="41" fontId="29" fillId="0" borderId="32" xfId="1" applyFont="1" applyBorder="1" applyAlignment="1" applyProtection="1">
      <protection locked="0"/>
    </xf>
    <xf numFmtId="49" fontId="30" fillId="8" borderId="31" xfId="0" applyNumberFormat="1" applyFont="1" applyFill="1" applyBorder="1" applyAlignment="1" applyProtection="1">
      <alignment horizontal="right" vertical="center" wrapText="1"/>
      <protection locked="0"/>
    </xf>
    <xf numFmtId="41" fontId="28" fillId="2" borderId="31" xfId="1" applyFont="1" applyFill="1" applyBorder="1" applyAlignment="1" applyProtection="1">
      <alignment vertical="center" wrapText="1"/>
      <protection locked="0"/>
    </xf>
    <xf numFmtId="49" fontId="30" fillId="7" borderId="31" xfId="0" applyNumberFormat="1" applyFont="1" applyFill="1" applyBorder="1" applyAlignment="1" applyProtection="1">
      <alignment horizontal="right" vertical="center" wrapText="1"/>
      <protection locked="0"/>
    </xf>
    <xf numFmtId="41" fontId="28" fillId="13" borderId="11" xfId="1" applyFont="1" applyFill="1" applyBorder="1" applyAlignment="1" applyProtection="1">
      <alignment horizontal="right" vertical="center" wrapText="1"/>
      <protection locked="0"/>
    </xf>
    <xf numFmtId="41" fontId="28" fillId="13" borderId="8" xfId="0" applyNumberFormat="1" applyFont="1" applyFill="1" applyBorder="1" applyAlignment="1" applyProtection="1">
      <alignment horizontal="right" vertical="center" wrapText="1"/>
      <protection locked="0"/>
    </xf>
    <xf numFmtId="41" fontId="28" fillId="2" borderId="12" xfId="1" applyFont="1" applyFill="1" applyBorder="1" applyAlignment="1" applyProtection="1">
      <alignment vertical="center" wrapText="1"/>
      <protection locked="0"/>
    </xf>
    <xf numFmtId="41" fontId="28" fillId="2" borderId="32" xfId="1" applyFont="1" applyFill="1" applyBorder="1" applyAlignment="1" applyProtection="1">
      <alignment vertical="center" wrapText="1"/>
      <protection locked="0"/>
    </xf>
    <xf numFmtId="49" fontId="31" fillId="9" borderId="31" xfId="0" applyNumberFormat="1" applyFont="1" applyFill="1" applyBorder="1" applyAlignment="1" applyProtection="1">
      <alignment horizontal="right" vertical="center" wrapText="1"/>
      <protection locked="0"/>
    </xf>
    <xf numFmtId="0" fontId="24" fillId="6" borderId="10" xfId="0" applyFont="1" applyFill="1" applyBorder="1" applyAlignment="1" applyProtection="1">
      <alignment horizontal="center" vertical="center" wrapText="1"/>
      <protection locked="0"/>
    </xf>
    <xf numFmtId="0" fontId="28" fillId="2" borderId="8" xfId="0" applyNumberFormat="1" applyFont="1" applyFill="1" applyBorder="1" applyAlignment="1" applyProtection="1">
      <alignment vertical="center" wrapText="1"/>
      <protection locked="0"/>
    </xf>
    <xf numFmtId="0" fontId="4" fillId="5" borderId="31" xfId="0" applyFont="1" applyFill="1" applyBorder="1" applyAlignment="1" applyProtection="1">
      <alignment horizontal="right" vertical="center" wrapText="1"/>
      <protection locked="0"/>
    </xf>
    <xf numFmtId="0" fontId="24" fillId="6" borderId="12" xfId="0" applyFont="1" applyFill="1" applyBorder="1" applyAlignment="1" applyProtection="1">
      <alignment horizontal="left" vertical="center" wrapText="1"/>
      <protection locked="0"/>
    </xf>
    <xf numFmtId="0" fontId="24" fillId="6" borderId="10" xfId="0" applyFont="1" applyFill="1" applyBorder="1" applyAlignment="1" applyProtection="1">
      <alignment horizontal="left" vertical="center" wrapText="1"/>
      <protection locked="0"/>
    </xf>
    <xf numFmtId="0" fontId="30" fillId="8" borderId="31" xfId="0" applyFont="1" applyFill="1" applyBorder="1" applyAlignment="1" applyProtection="1">
      <alignment horizontal="right" vertical="center" wrapText="1"/>
      <protection locked="0"/>
    </xf>
    <xf numFmtId="0" fontId="30" fillId="7" borderId="31" xfId="0" applyFont="1" applyFill="1" applyBorder="1" applyAlignment="1" applyProtection="1">
      <alignment horizontal="right" vertical="center" wrapText="1"/>
      <protection locked="0"/>
    </xf>
    <xf numFmtId="0" fontId="4" fillId="5" borderId="41" xfId="0" applyFont="1" applyFill="1" applyBorder="1" applyAlignment="1" applyProtection="1">
      <alignment horizontal="right" vertical="center" wrapText="1"/>
      <protection locked="0"/>
    </xf>
    <xf numFmtId="0" fontId="24" fillId="6" borderId="14"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right" vertical="center" wrapText="1"/>
      <protection locked="0"/>
    </xf>
    <xf numFmtId="0" fontId="24" fillId="6" borderId="39" xfId="0" applyFont="1" applyFill="1" applyBorder="1" applyAlignment="1" applyProtection="1">
      <alignment horizontal="left" vertical="center" wrapText="1"/>
      <protection locked="0"/>
    </xf>
    <xf numFmtId="41" fontId="26" fillId="0" borderId="45" xfId="1" applyFont="1" applyBorder="1" applyAlignment="1" applyProtection="1">
      <alignment vertical="center"/>
      <protection locked="0"/>
    </xf>
    <xf numFmtId="41" fontId="26" fillId="0" borderId="49" xfId="1" applyFont="1" applyBorder="1" applyAlignment="1" applyProtection="1">
      <alignment vertical="center"/>
      <protection locked="0"/>
    </xf>
    <xf numFmtId="41" fontId="26" fillId="0" borderId="52" xfId="1" applyFont="1" applyBorder="1" applyAlignment="1" applyProtection="1">
      <alignment vertical="center"/>
      <protection locked="0"/>
    </xf>
    <xf numFmtId="41" fontId="26" fillId="0" borderId="40" xfId="1" applyFont="1" applyBorder="1" applyAlignment="1" applyProtection="1">
      <alignment vertical="center"/>
      <protection locked="0"/>
    </xf>
    <xf numFmtId="41" fontId="28" fillId="13" borderId="43" xfId="1" applyFont="1" applyFill="1" applyBorder="1" applyAlignment="1" applyProtection="1">
      <alignment horizontal="right" vertical="center" wrapText="1"/>
      <protection locked="0"/>
    </xf>
    <xf numFmtId="41" fontId="28" fillId="13" borderId="27" xfId="0" applyNumberFormat="1" applyFont="1" applyFill="1" applyBorder="1" applyAlignment="1" applyProtection="1">
      <alignment horizontal="right" vertical="center" wrapText="1"/>
      <protection locked="0"/>
    </xf>
    <xf numFmtId="41" fontId="28" fillId="13" borderId="38" xfId="1" applyFont="1" applyFill="1" applyBorder="1" applyAlignment="1" applyProtection="1">
      <alignment horizontal="left" vertical="center" wrapText="1"/>
      <protection locked="0"/>
    </xf>
    <xf numFmtId="41" fontId="28" fillId="13" borderId="33" xfId="1" applyFont="1" applyFill="1" applyBorder="1" applyAlignment="1" applyProtection="1">
      <alignment horizontal="left" vertical="center" wrapText="1"/>
      <protection locked="0"/>
    </xf>
    <xf numFmtId="1" fontId="29" fillId="0" borderId="27" xfId="0" applyNumberFormat="1" applyFont="1" applyBorder="1" applyAlignment="1" applyProtection="1">
      <protection locked="0"/>
    </xf>
    <xf numFmtId="41" fontId="29" fillId="0" borderId="34" xfId="1" applyFont="1" applyBorder="1" applyAlignment="1" applyProtection="1">
      <protection locked="0"/>
    </xf>
    <xf numFmtId="0" fontId="7" fillId="3" borderId="4" xfId="0" applyFont="1" applyFill="1" applyBorder="1" applyAlignment="1" applyProtection="1">
      <alignment vertical="center" wrapText="1"/>
      <protection locked="0"/>
    </xf>
    <xf numFmtId="0" fontId="7" fillId="3" borderId="4" xfId="0" applyFont="1" applyFill="1" applyBorder="1" applyAlignment="1" applyProtection="1">
      <alignment horizontal="right" vertical="center" wrapText="1"/>
      <protection locked="0"/>
    </xf>
    <xf numFmtId="0" fontId="7" fillId="3" borderId="54" xfId="0" applyFont="1" applyFill="1" applyBorder="1" applyAlignment="1" applyProtection="1">
      <alignment vertical="center" wrapText="1"/>
      <protection locked="0"/>
    </xf>
    <xf numFmtId="0" fontId="7" fillId="3" borderId="55" xfId="0" applyFont="1" applyFill="1" applyBorder="1" applyAlignment="1" applyProtection="1">
      <alignment vertical="center" wrapText="1"/>
      <protection locked="0"/>
    </xf>
    <xf numFmtId="0" fontId="7" fillId="3" borderId="4" xfId="0" applyFont="1" applyFill="1" applyBorder="1" applyAlignment="1" applyProtection="1">
      <alignment horizontal="left" vertical="center" wrapText="1"/>
      <protection locked="0"/>
    </xf>
    <xf numFmtId="0" fontId="7" fillId="3" borderId="55" xfId="0" applyFont="1" applyFill="1" applyBorder="1" applyAlignment="1" applyProtection="1">
      <alignment horizontal="right" vertical="center" wrapText="1"/>
      <protection locked="0"/>
    </xf>
    <xf numFmtId="0" fontId="7" fillId="3" borderId="22"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right" vertical="center" wrapText="1"/>
      <protection locked="0"/>
    </xf>
    <xf numFmtId="0" fontId="7" fillId="3" borderId="53" xfId="0" applyFont="1" applyFill="1" applyBorder="1" applyAlignment="1" applyProtection="1">
      <alignment vertical="center" wrapText="1"/>
      <protection locked="0"/>
    </xf>
    <xf numFmtId="0" fontId="7" fillId="3" borderId="56" xfId="0" applyFont="1" applyFill="1" applyBorder="1" applyAlignment="1" applyProtection="1">
      <alignment vertical="center" wrapText="1"/>
      <protection locked="0"/>
    </xf>
    <xf numFmtId="0" fontId="7" fillId="3" borderId="25" xfId="0" applyFont="1" applyFill="1" applyBorder="1" applyAlignment="1" applyProtection="1">
      <alignment horizontal="left" vertical="center" wrapText="1"/>
      <protection locked="0"/>
    </xf>
    <xf numFmtId="0" fontId="7" fillId="3" borderId="56" xfId="0" applyFont="1" applyFill="1" applyBorder="1" applyAlignment="1" applyProtection="1">
      <alignment horizontal="right" vertical="center" wrapText="1"/>
      <protection locked="0"/>
    </xf>
    <xf numFmtId="0" fontId="7" fillId="3" borderId="25" xfId="0" applyFont="1" applyFill="1" applyBorder="1" applyAlignment="1" applyProtection="1">
      <alignment vertical="center" wrapText="1"/>
      <protection locked="0"/>
    </xf>
    <xf numFmtId="0" fontId="7" fillId="3" borderId="29" xfId="0" applyFont="1" applyFill="1" applyBorder="1" applyAlignment="1" applyProtection="1">
      <alignment horizontal="center" vertical="center" wrapText="1"/>
      <protection locked="0"/>
    </xf>
    <xf numFmtId="0" fontId="12" fillId="0" borderId="0" xfId="202" applyNumberFormat="1" applyAlignment="1">
      <alignment wrapText="1"/>
    </xf>
    <xf numFmtId="0" fontId="37" fillId="10" borderId="10" xfId="0" applyFont="1" applyFill="1" applyBorder="1" applyAlignment="1">
      <alignment vertical="center"/>
    </xf>
    <xf numFmtId="0" fontId="42" fillId="0" borderId="0" xfId="0" applyNumberFormat="1" applyFont="1" applyAlignment="1"/>
    <xf numFmtId="14" fontId="35" fillId="8" borderId="8" xfId="0" applyNumberFormat="1" applyFont="1" applyFill="1" applyBorder="1" applyAlignment="1" applyProtection="1">
      <alignment vertical="center"/>
      <protection locked="0"/>
    </xf>
    <xf numFmtId="0" fontId="35" fillId="13" borderId="8" xfId="0" applyFont="1" applyFill="1" applyBorder="1" applyAlignment="1" applyProtection="1">
      <alignment vertical="center"/>
      <protection locked="0"/>
    </xf>
    <xf numFmtId="14" fontId="41" fillId="13" borderId="8" xfId="0" applyNumberFormat="1" applyFont="1" applyFill="1" applyBorder="1" applyAlignment="1" applyProtection="1">
      <alignment horizontal="center" vertical="center"/>
      <protection locked="0"/>
    </xf>
    <xf numFmtId="0" fontId="36" fillId="13" borderId="8" xfId="0" applyFont="1" applyFill="1" applyBorder="1" applyAlignment="1" applyProtection="1">
      <alignment vertical="center"/>
      <protection locked="0"/>
    </xf>
    <xf numFmtId="0" fontId="35" fillId="7" borderId="8" xfId="0" applyFont="1" applyFill="1" applyBorder="1" applyAlignment="1" applyProtection="1">
      <alignment vertical="center"/>
      <protection locked="0"/>
    </xf>
    <xf numFmtId="14" fontId="15" fillId="13" borderId="8" xfId="0" applyNumberFormat="1" applyFont="1" applyFill="1" applyBorder="1" applyAlignment="1" applyProtection="1">
      <alignment horizontal="center" vertical="center"/>
      <protection locked="0"/>
    </xf>
    <xf numFmtId="0" fontId="35" fillId="8" borderId="8" xfId="0" applyFont="1" applyFill="1" applyBorder="1" applyAlignment="1" applyProtection="1">
      <alignment vertical="center"/>
      <protection locked="0"/>
    </xf>
    <xf numFmtId="0" fontId="24" fillId="13" borderId="12" xfId="0" applyFont="1" applyFill="1" applyBorder="1" applyAlignment="1" applyProtection="1">
      <alignment vertical="center" wrapText="1"/>
      <protection locked="0"/>
    </xf>
    <xf numFmtId="0" fontId="24" fillId="13" borderId="11" xfId="0" applyFont="1" applyFill="1" applyBorder="1" applyAlignment="1" applyProtection="1">
      <alignment vertical="center" wrapText="1"/>
      <protection locked="0"/>
    </xf>
    <xf numFmtId="0" fontId="24" fillId="2" borderId="12" xfId="0" applyFont="1" applyFill="1" applyBorder="1" applyAlignment="1" applyProtection="1">
      <alignment vertical="center" wrapText="1"/>
      <protection locked="0"/>
    </xf>
    <xf numFmtId="0" fontId="24" fillId="2" borderId="11" xfId="0" applyFont="1" applyFill="1" applyBorder="1" applyAlignment="1" applyProtection="1">
      <alignment vertical="center" wrapText="1"/>
      <protection locked="0"/>
    </xf>
    <xf numFmtId="0" fontId="34" fillId="0" borderId="11" xfId="0" applyFont="1" applyFill="1" applyBorder="1" applyAlignment="1" applyProtection="1">
      <alignment vertical="center" wrapText="1"/>
      <protection locked="0"/>
    </xf>
    <xf numFmtId="14" fontId="41" fillId="13" borderId="8" xfId="0" applyNumberFormat="1" applyFont="1" applyFill="1" applyBorder="1" applyAlignment="1" applyProtection="1">
      <alignment horizontal="right" vertical="center"/>
      <protection locked="0"/>
    </xf>
    <xf numFmtId="14" fontId="15" fillId="13" borderId="8" xfId="0" applyNumberFormat="1" applyFont="1" applyFill="1" applyBorder="1" applyAlignment="1" applyProtection="1">
      <alignment horizontal="right" vertical="center"/>
      <protection locked="0"/>
    </xf>
    <xf numFmtId="49" fontId="46" fillId="14" borderId="21" xfId="0" applyNumberFormat="1" applyFont="1" applyFill="1" applyBorder="1" applyAlignment="1">
      <alignment vertical="center"/>
    </xf>
    <xf numFmtId="49" fontId="48" fillId="2" borderId="4" xfId="0" applyNumberFormat="1" applyFont="1" applyFill="1" applyBorder="1" applyAlignment="1">
      <alignment vertical="center" wrapText="1"/>
    </xf>
    <xf numFmtId="0" fontId="38" fillId="16" borderId="9" xfId="0" applyFont="1" applyFill="1" applyBorder="1" applyAlignment="1">
      <alignment horizontal="center" vertical="center" wrapText="1"/>
    </xf>
    <xf numFmtId="0" fontId="38" fillId="16" borderId="7" xfId="0" applyFont="1" applyFill="1" applyBorder="1" applyAlignment="1">
      <alignment horizontal="center" vertical="center" wrapText="1"/>
    </xf>
    <xf numFmtId="0" fontId="38" fillId="16" borderId="6" xfId="0" applyFont="1" applyFill="1" applyBorder="1" applyAlignment="1">
      <alignment horizontal="center" vertical="center" wrapText="1"/>
    </xf>
    <xf numFmtId="0" fontId="33" fillId="2" borderId="4" xfId="0" applyFont="1" applyFill="1" applyBorder="1" applyAlignment="1">
      <alignment vertical="center"/>
    </xf>
    <xf numFmtId="0" fontId="49" fillId="10" borderId="8" xfId="0" applyFont="1" applyFill="1" applyBorder="1" applyAlignment="1">
      <alignment horizontal="center" vertical="center" wrapText="1"/>
    </xf>
    <xf numFmtId="0" fontId="50" fillId="10" borderId="8" xfId="0" applyFont="1" applyFill="1" applyBorder="1" applyAlignment="1">
      <alignment horizontal="center" vertical="center"/>
    </xf>
    <xf numFmtId="0" fontId="50" fillId="10" borderId="12" xfId="0"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NumberFormat="1" applyFont="1" applyAlignment="1">
      <alignment vertical="center"/>
    </xf>
    <xf numFmtId="0" fontId="0" fillId="0" borderId="0" xfId="0" applyFont="1" applyAlignment="1">
      <alignment vertical="center"/>
    </xf>
    <xf numFmtId="49" fontId="52" fillId="15" borderId="8" xfId="0" applyNumberFormat="1" applyFont="1" applyFill="1" applyBorder="1" applyAlignment="1">
      <alignment horizontal="right" vertical="center" wrapText="1"/>
    </xf>
    <xf numFmtId="49" fontId="24" fillId="6" borderId="12" xfId="0" applyNumberFormat="1" applyFont="1" applyFill="1" applyBorder="1" applyAlignment="1" applyProtection="1">
      <alignment horizontal="left" vertical="center" wrapText="1"/>
      <protection locked="0"/>
    </xf>
    <xf numFmtId="0" fontId="54" fillId="11" borderId="15" xfId="0" applyFont="1" applyFill="1" applyBorder="1" applyAlignment="1" applyProtection="1">
      <alignment vertical="center"/>
      <protection locked="0"/>
    </xf>
    <xf numFmtId="0" fontId="55" fillId="11" borderId="8" xfId="0" applyFont="1" applyFill="1" applyBorder="1" applyAlignment="1" applyProtection="1">
      <alignment vertical="center"/>
      <protection locked="0"/>
    </xf>
    <xf numFmtId="0" fontId="55" fillId="11" borderId="17" xfId="0" applyFont="1" applyFill="1" applyBorder="1" applyAlignment="1" applyProtection="1">
      <alignment vertical="center"/>
      <protection locked="0"/>
    </xf>
    <xf numFmtId="41" fontId="27" fillId="13" borderId="12" xfId="1" applyFont="1" applyFill="1" applyBorder="1" applyAlignment="1" applyProtection="1">
      <alignment horizontal="left" vertical="center" wrapText="1"/>
    </xf>
    <xf numFmtId="41" fontId="26" fillId="0" borderId="32" xfId="1" applyFont="1" applyBorder="1" applyAlignment="1" applyProtection="1">
      <alignment horizontal="right" vertical="center"/>
    </xf>
    <xf numFmtId="41" fontId="56" fillId="0" borderId="48" xfId="1" applyFont="1" applyBorder="1" applyAlignment="1" applyProtection="1">
      <alignment vertical="center"/>
      <protection locked="0"/>
    </xf>
    <xf numFmtId="41" fontId="56" fillId="0" borderId="51" xfId="1" applyFont="1" applyBorder="1" applyAlignment="1" applyProtection="1">
      <alignment vertical="center"/>
      <protection locked="0"/>
    </xf>
    <xf numFmtId="41" fontId="56" fillId="0" borderId="44" xfId="1" applyFont="1" applyBorder="1" applyAlignment="1" applyProtection="1">
      <alignment vertical="center"/>
      <protection locked="0"/>
    </xf>
    <xf numFmtId="41" fontId="56" fillId="0" borderId="37" xfId="1" applyFont="1" applyBorder="1" applyAlignment="1" applyProtection="1">
      <alignment vertical="center"/>
      <protection locked="0"/>
    </xf>
    <xf numFmtId="41" fontId="26" fillId="0" borderId="48" xfId="1" applyFont="1" applyBorder="1" applyAlignment="1" applyProtection="1">
      <alignment vertical="center"/>
    </xf>
    <xf numFmtId="41" fontId="26" fillId="0" borderId="37" xfId="1" applyFont="1" applyBorder="1" applyAlignment="1" applyProtection="1">
      <alignment vertical="center"/>
    </xf>
    <xf numFmtId="1" fontId="57" fillId="0" borderId="8" xfId="0" applyNumberFormat="1" applyFont="1" applyBorder="1" applyAlignment="1" applyProtection="1">
      <protection locked="0"/>
    </xf>
    <xf numFmtId="41" fontId="56" fillId="0" borderId="32" xfId="1" applyFont="1" applyBorder="1" applyAlignment="1" applyProtection="1">
      <alignment vertical="center"/>
      <protection locked="0"/>
    </xf>
    <xf numFmtId="41" fontId="57" fillId="0" borderId="32" xfId="1" applyFont="1" applyBorder="1" applyAlignment="1" applyProtection="1">
      <protection locked="0"/>
    </xf>
    <xf numFmtId="41" fontId="58" fillId="0" borderId="32" xfId="1" applyFont="1" applyBorder="1" applyAlignment="1" applyProtection="1">
      <alignment vertical="center"/>
      <protection locked="0"/>
    </xf>
    <xf numFmtId="49" fontId="59" fillId="19" borderId="60" xfId="0" applyNumberFormat="1" applyFont="1" applyFill="1" applyBorder="1" applyAlignment="1" applyProtection="1">
      <alignment horizontal="right" vertical="center" wrapText="1"/>
      <protection locked="0"/>
    </xf>
    <xf numFmtId="0" fontId="35" fillId="20" borderId="61" xfId="0" applyFont="1" applyFill="1" applyBorder="1" applyAlignment="1" applyProtection="1">
      <alignment vertical="center"/>
      <protection locked="0"/>
    </xf>
    <xf numFmtId="0" fontId="35" fillId="0" borderId="0" xfId="0" applyFont="1" applyAlignment="1">
      <alignment vertical="center"/>
    </xf>
    <xf numFmtId="14" fontId="35" fillId="0" borderId="0" xfId="0" applyNumberFormat="1" applyFont="1" applyAlignment="1">
      <alignment vertical="center"/>
    </xf>
    <xf numFmtId="41" fontId="35" fillId="0" borderId="0" xfId="1" applyFont="1" applyAlignment="1">
      <alignment vertical="center"/>
    </xf>
    <xf numFmtId="41" fontId="35" fillId="0" borderId="0" xfId="1" applyNumberFormat="1" applyFont="1" applyAlignment="1">
      <alignment vertical="center"/>
    </xf>
    <xf numFmtId="0" fontId="61" fillId="0" borderId="4" xfId="0" applyFont="1" applyBorder="1" applyAlignment="1">
      <alignment horizontal="center" vertical="center" wrapText="1"/>
    </xf>
    <xf numFmtId="0" fontId="62" fillId="22" borderId="63" xfId="0" applyFont="1" applyFill="1" applyBorder="1" applyAlignment="1">
      <alignment horizontal="center" vertical="center"/>
    </xf>
    <xf numFmtId="49" fontId="62" fillId="22" borderId="63" xfId="0" applyNumberFormat="1" applyFont="1" applyFill="1" applyBorder="1" applyAlignment="1">
      <alignment horizontal="left" vertical="center"/>
    </xf>
    <xf numFmtId="14" fontId="62" fillId="22" borderId="63" xfId="0" applyNumberFormat="1" applyFont="1" applyFill="1" applyBorder="1" applyAlignment="1">
      <alignment vertical="center"/>
    </xf>
    <xf numFmtId="41" fontId="62" fillId="22" borderId="63" xfId="1" applyFont="1" applyFill="1" applyBorder="1" applyAlignment="1">
      <alignment horizontal="center" vertical="center"/>
    </xf>
    <xf numFmtId="41" fontId="62" fillId="22" borderId="63" xfId="1" applyNumberFormat="1" applyFont="1" applyFill="1" applyBorder="1" applyAlignment="1">
      <alignment horizontal="center" vertical="center"/>
    </xf>
    <xf numFmtId="0" fontId="35" fillId="13" borderId="63" xfId="0" applyFont="1" applyFill="1" applyBorder="1" applyAlignment="1">
      <alignment vertical="center"/>
    </xf>
    <xf numFmtId="0" fontId="35" fillId="13" borderId="4" xfId="0" applyFont="1" applyFill="1" applyBorder="1" applyAlignment="1">
      <alignment vertical="center"/>
    </xf>
    <xf numFmtId="0" fontId="62" fillId="22" borderId="63" xfId="0" applyFont="1" applyFill="1" applyBorder="1" applyAlignment="1">
      <alignment horizontal="left" vertical="center"/>
    </xf>
    <xf numFmtId="0" fontId="62" fillId="13" borderId="63" xfId="0" applyFont="1" applyFill="1" applyBorder="1" applyAlignment="1">
      <alignment horizontal="left" vertical="center"/>
    </xf>
    <xf numFmtId="14" fontId="62" fillId="13" borderId="63" xfId="1" applyNumberFormat="1" applyFont="1" applyFill="1" applyBorder="1" applyAlignment="1">
      <alignment horizontal="center" vertical="center"/>
    </xf>
    <xf numFmtId="41" fontId="62" fillId="13" borderId="63" xfId="1" applyNumberFormat="1" applyFont="1" applyFill="1" applyBorder="1" applyAlignment="1">
      <alignment horizontal="center" vertical="center"/>
    </xf>
    <xf numFmtId="14" fontId="62" fillId="22" borderId="63" xfId="1" applyNumberFormat="1" applyFont="1" applyFill="1" applyBorder="1" applyAlignment="1">
      <alignment horizontal="center" vertical="center"/>
    </xf>
    <xf numFmtId="0" fontId="34" fillId="12" borderId="63" xfId="0" applyFont="1" applyFill="1" applyBorder="1" applyAlignment="1">
      <alignment horizontal="left" vertical="center"/>
    </xf>
    <xf numFmtId="14" fontId="34" fillId="12" borderId="63" xfId="0" applyNumberFormat="1" applyFont="1" applyFill="1" applyBorder="1" applyAlignment="1">
      <alignment vertical="center"/>
    </xf>
    <xf numFmtId="41" fontId="34" fillId="12" borderId="63" xfId="1" applyNumberFormat="1" applyFont="1" applyFill="1" applyBorder="1" applyAlignment="1">
      <alignment vertical="center"/>
    </xf>
    <xf numFmtId="0" fontId="35" fillId="0" borderId="63" xfId="0" applyFont="1" applyBorder="1" applyAlignment="1">
      <alignment horizontal="left" vertical="center"/>
    </xf>
    <xf numFmtId="14" fontId="35" fillId="0" borderId="63" xfId="0" applyNumberFormat="1" applyFont="1" applyBorder="1" applyAlignment="1">
      <alignment vertical="center"/>
    </xf>
    <xf numFmtId="41" fontId="35" fillId="0" borderId="63" xfId="1" applyFont="1" applyBorder="1" applyAlignment="1">
      <alignment vertical="center"/>
    </xf>
    <xf numFmtId="41" fontId="35" fillId="0" borderId="63" xfId="1" applyNumberFormat="1" applyFont="1" applyBorder="1" applyAlignment="1">
      <alignment vertical="center"/>
    </xf>
    <xf numFmtId="0" fontId="35" fillId="0" borderId="4" xfId="0" applyFont="1" applyBorder="1" applyAlignment="1">
      <alignment vertical="center"/>
    </xf>
    <xf numFmtId="0" fontId="63" fillId="23" borderId="62" xfId="0" applyFont="1" applyFill="1" applyBorder="1" applyAlignment="1">
      <alignment horizontal="left" vertical="center"/>
    </xf>
    <xf numFmtId="14" fontId="63" fillId="23" borderId="62" xfId="0" applyNumberFormat="1" applyFont="1" applyFill="1" applyBorder="1" applyAlignment="1">
      <alignment vertical="center"/>
    </xf>
    <xf numFmtId="41" fontId="63" fillId="23" borderId="62" xfId="0" applyNumberFormat="1" applyFont="1" applyFill="1" applyBorder="1" applyAlignment="1">
      <alignment vertical="center"/>
    </xf>
    <xf numFmtId="0" fontId="36" fillId="0" borderId="63" xfId="0" applyFont="1" applyBorder="1" applyAlignment="1">
      <alignment horizontal="center" vertical="center"/>
    </xf>
    <xf numFmtId="0" fontId="34" fillId="0" borderId="4" xfId="0" applyFont="1" applyBorder="1" applyAlignment="1">
      <alignment vertical="center"/>
    </xf>
    <xf numFmtId="0" fontId="34" fillId="0" borderId="0" xfId="0" applyFont="1" applyAlignment="1">
      <alignment vertical="center"/>
    </xf>
    <xf numFmtId="0" fontId="35" fillId="0" borderId="0" xfId="0" applyFont="1" applyAlignment="1">
      <alignment horizontal="left" vertical="center"/>
    </xf>
    <xf numFmtId="0" fontId="60" fillId="15" borderId="66" xfId="0" applyFont="1" applyFill="1" applyBorder="1" applyAlignment="1">
      <alignment vertical="center"/>
    </xf>
    <xf numFmtId="0" fontId="60" fillId="15" borderId="67" xfId="0" applyFont="1" applyFill="1" applyBorder="1" applyAlignment="1">
      <alignment vertical="center"/>
    </xf>
    <xf numFmtId="0" fontId="35" fillId="13" borderId="0" xfId="0" applyFont="1" applyFill="1" applyAlignment="1">
      <alignment vertical="center"/>
    </xf>
    <xf numFmtId="0" fontId="35" fillId="13" borderId="0" xfId="0" applyFont="1" applyFill="1" applyAlignment="1">
      <alignment horizontal="left" vertical="center"/>
    </xf>
    <xf numFmtId="14" fontId="35" fillId="13" borderId="0" xfId="0" applyNumberFormat="1" applyFont="1" applyFill="1" applyAlignment="1">
      <alignment vertical="center"/>
    </xf>
    <xf numFmtId="41" fontId="35" fillId="13" borderId="0" xfId="1" applyFont="1" applyFill="1" applyAlignment="1">
      <alignment vertical="center"/>
    </xf>
    <xf numFmtId="41" fontId="35" fillId="13" borderId="0" xfId="1" applyNumberFormat="1" applyFont="1" applyFill="1" applyAlignment="1">
      <alignment vertical="center"/>
    </xf>
    <xf numFmtId="0" fontId="35" fillId="14" borderId="19" xfId="0" applyFont="1" applyFill="1" applyBorder="1" applyAlignment="1">
      <alignment vertical="center"/>
    </xf>
    <xf numFmtId="14" fontId="35" fillId="14" borderId="19" xfId="0" applyNumberFormat="1" applyFont="1" applyFill="1" applyBorder="1" applyAlignment="1">
      <alignment vertical="center"/>
    </xf>
    <xf numFmtId="41" fontId="35" fillId="14" borderId="19" xfId="1" applyFont="1" applyFill="1" applyBorder="1" applyAlignment="1">
      <alignment vertical="center"/>
    </xf>
    <xf numFmtId="41" fontId="35" fillId="14" borderId="19" xfId="1" applyNumberFormat="1" applyFont="1" applyFill="1" applyBorder="1" applyAlignment="1">
      <alignment vertical="center"/>
    </xf>
    <xf numFmtId="0" fontId="35" fillId="14" borderId="20" xfId="0" applyFont="1" applyFill="1" applyBorder="1" applyAlignment="1">
      <alignment vertical="center"/>
    </xf>
    <xf numFmtId="14" fontId="35" fillId="24" borderId="4" xfId="0" applyNumberFormat="1" applyFont="1" applyFill="1" applyBorder="1" applyAlignment="1">
      <alignment vertical="center"/>
    </xf>
    <xf numFmtId="41" fontId="35" fillId="24" borderId="4" xfId="1" applyFont="1" applyFill="1" applyBorder="1" applyAlignment="1">
      <alignment vertical="center"/>
    </xf>
    <xf numFmtId="41" fontId="35" fillId="24" borderId="4" xfId="1" applyNumberFormat="1" applyFont="1" applyFill="1" applyBorder="1" applyAlignment="1">
      <alignment vertical="center"/>
    </xf>
    <xf numFmtId="0" fontId="35" fillId="24" borderId="22" xfId="0" applyFont="1" applyFill="1" applyBorder="1" applyAlignment="1">
      <alignment vertical="center"/>
    </xf>
    <xf numFmtId="0" fontId="61" fillId="15" borderId="71" xfId="0" applyFont="1" applyFill="1" applyBorder="1" applyAlignment="1">
      <alignment vertical="center"/>
    </xf>
    <xf numFmtId="0" fontId="35" fillId="24" borderId="25" xfId="0" applyFont="1" applyFill="1" applyBorder="1" applyAlignment="1">
      <alignment vertical="center"/>
    </xf>
    <xf numFmtId="14" fontId="35" fillId="24" borderId="25" xfId="0" applyNumberFormat="1" applyFont="1" applyFill="1" applyBorder="1" applyAlignment="1">
      <alignment vertical="center"/>
    </xf>
    <xf numFmtId="41" fontId="35" fillId="24" borderId="25" xfId="1" applyFont="1" applyFill="1" applyBorder="1" applyAlignment="1">
      <alignment vertical="center"/>
    </xf>
    <xf numFmtId="41" fontId="35" fillId="24" borderId="25" xfId="1" applyNumberFormat="1" applyFont="1" applyFill="1" applyBorder="1" applyAlignment="1">
      <alignment vertical="center"/>
    </xf>
    <xf numFmtId="0" fontId="35" fillId="24" borderId="29" xfId="0" applyFont="1" applyFill="1" applyBorder="1" applyAlignment="1">
      <alignment vertical="center"/>
    </xf>
    <xf numFmtId="0" fontId="49" fillId="10" borderId="72" xfId="0" applyFont="1" applyFill="1" applyBorder="1" applyAlignment="1">
      <alignment horizontal="center" vertical="center" wrapText="1"/>
    </xf>
    <xf numFmtId="0" fontId="49" fillId="10" borderId="73" xfId="0" applyFont="1" applyFill="1" applyBorder="1" applyAlignment="1">
      <alignment horizontal="center" vertical="center" wrapText="1"/>
    </xf>
    <xf numFmtId="14" fontId="49" fillId="10" borderId="73" xfId="0" applyNumberFormat="1" applyFont="1" applyFill="1" applyBorder="1" applyAlignment="1">
      <alignment horizontal="center" vertical="center" wrapText="1"/>
    </xf>
    <xf numFmtId="41" fontId="49" fillId="10" borderId="73" xfId="1" applyFont="1" applyFill="1" applyBorder="1" applyAlignment="1">
      <alignment horizontal="center" vertical="center" wrapText="1"/>
    </xf>
    <xf numFmtId="41" fontId="49" fillId="10" borderId="73" xfId="1" applyNumberFormat="1" applyFont="1" applyFill="1" applyBorder="1" applyAlignment="1">
      <alignment horizontal="center" vertical="center" wrapText="1"/>
    </xf>
    <xf numFmtId="0" fontId="49" fillId="10" borderId="74" xfId="0" applyFont="1" applyFill="1" applyBorder="1" applyAlignment="1">
      <alignment horizontal="center" vertical="center" wrapText="1"/>
    </xf>
    <xf numFmtId="0" fontId="62" fillId="22" borderId="75" xfId="0" applyFont="1" applyFill="1" applyBorder="1" applyAlignment="1">
      <alignment vertical="center"/>
    </xf>
    <xf numFmtId="0" fontId="35" fillId="13" borderId="76" xfId="0" applyFont="1" applyFill="1" applyBorder="1" applyAlignment="1">
      <alignment vertical="center"/>
    </xf>
    <xf numFmtId="0" fontId="62" fillId="13" borderId="75" xfId="0" applyFont="1" applyFill="1" applyBorder="1" applyAlignment="1">
      <alignment vertical="center"/>
    </xf>
    <xf numFmtId="0" fontId="34" fillId="12" borderId="76" xfId="0" applyFont="1" applyFill="1" applyBorder="1" applyAlignment="1">
      <alignment vertical="center"/>
    </xf>
    <xf numFmtId="0" fontId="35" fillId="0" borderId="76" xfId="0" applyFont="1" applyBorder="1" applyAlignment="1">
      <alignment vertical="center"/>
    </xf>
    <xf numFmtId="0" fontId="63" fillId="23" borderId="78" xfId="0" applyFont="1" applyFill="1" applyBorder="1" applyAlignment="1">
      <alignment vertical="center"/>
    </xf>
    <xf numFmtId="0" fontId="36" fillId="0" borderId="75" xfId="0" applyFont="1" applyBorder="1" applyAlignment="1">
      <alignment vertical="center"/>
    </xf>
    <xf numFmtId="0" fontId="34" fillId="12" borderId="80" xfId="0" applyFont="1" applyFill="1" applyBorder="1" applyAlignment="1">
      <alignment horizontal="left" vertical="center"/>
    </xf>
    <xf numFmtId="14" fontId="34" fillId="12" borderId="80" xfId="0" applyNumberFormat="1" applyFont="1" applyFill="1" applyBorder="1" applyAlignment="1">
      <alignment vertical="center"/>
    </xf>
    <xf numFmtId="41" fontId="34" fillId="12" borderId="80" xfId="1" applyNumberFormat="1" applyFont="1" applyFill="1" applyBorder="1" applyAlignment="1">
      <alignment vertical="center"/>
    </xf>
    <xf numFmtId="0" fontId="34" fillId="12" borderId="81" xfId="0" applyFont="1" applyFill="1" applyBorder="1" applyAlignment="1">
      <alignment vertical="center"/>
    </xf>
    <xf numFmtId="0" fontId="49" fillId="10" borderId="86" xfId="0" applyFont="1" applyFill="1" applyBorder="1" applyAlignment="1">
      <alignment horizontal="center" vertical="center" wrapText="1"/>
    </xf>
    <xf numFmtId="41" fontId="49" fillId="10" borderId="72" xfId="1" applyFont="1" applyFill="1" applyBorder="1" applyAlignment="1">
      <alignment horizontal="center" vertical="center" wrapText="1"/>
    </xf>
    <xf numFmtId="41" fontId="49" fillId="10" borderId="74" xfId="1" applyNumberFormat="1" applyFont="1" applyFill="1" applyBorder="1" applyAlignment="1">
      <alignment horizontal="center" vertical="center" wrapText="1"/>
    </xf>
    <xf numFmtId="41" fontId="62" fillId="22" borderId="75" xfId="1" applyFont="1" applyFill="1" applyBorder="1" applyAlignment="1">
      <alignment horizontal="center" vertical="center"/>
    </xf>
    <xf numFmtId="41" fontId="62" fillId="22" borderId="76" xfId="1" applyNumberFormat="1" applyFont="1" applyFill="1" applyBorder="1" applyAlignment="1">
      <alignment horizontal="center" vertical="center"/>
    </xf>
    <xf numFmtId="41" fontId="62" fillId="13" borderId="75" xfId="1" applyNumberFormat="1" applyFont="1" applyFill="1" applyBorder="1" applyAlignment="1">
      <alignment horizontal="center" vertical="center"/>
    </xf>
    <xf numFmtId="41" fontId="62" fillId="21" borderId="89" xfId="0" applyNumberFormat="1" applyFont="1" applyFill="1" applyBorder="1" applyAlignment="1">
      <alignment horizontal="center" vertical="center"/>
    </xf>
    <xf numFmtId="41" fontId="62" fillId="22" borderId="75" xfId="1" applyNumberFormat="1" applyFont="1" applyFill="1" applyBorder="1" applyAlignment="1">
      <alignment horizontal="center" vertical="center"/>
    </xf>
    <xf numFmtId="41" fontId="34" fillId="12" borderId="75" xfId="1" applyFont="1" applyFill="1" applyBorder="1" applyAlignment="1">
      <alignment vertical="center"/>
    </xf>
    <xf numFmtId="41" fontId="35" fillId="0" borderId="75" xfId="1" applyFont="1" applyBorder="1" applyAlignment="1">
      <alignment vertical="center"/>
    </xf>
    <xf numFmtId="41" fontId="35" fillId="0" borderId="76" xfId="1" applyNumberFormat="1" applyFont="1" applyBorder="1" applyAlignment="1">
      <alignment vertical="center"/>
    </xf>
    <xf numFmtId="41" fontId="63" fillId="23" borderId="90" xfId="0" applyNumberFormat="1" applyFont="1" applyFill="1" applyBorder="1" applyAlignment="1">
      <alignment vertical="center"/>
    </xf>
    <xf numFmtId="41" fontId="34" fillId="12" borderId="79" xfId="1" applyFont="1" applyFill="1" applyBorder="1" applyAlignment="1">
      <alignment vertical="center"/>
    </xf>
    <xf numFmtId="0" fontId="49" fillId="10" borderId="82" xfId="0" applyFont="1" applyFill="1" applyBorder="1" applyAlignment="1">
      <alignment horizontal="center" vertical="center" wrapText="1"/>
    </xf>
    <xf numFmtId="1" fontId="62" fillId="22" borderId="83" xfId="0" applyNumberFormat="1" applyFont="1" applyFill="1" applyBorder="1" applyAlignment="1">
      <alignment horizontal="center" vertical="center"/>
    </xf>
    <xf numFmtId="1" fontId="62" fillId="13" borderId="83" xfId="0" applyNumberFormat="1" applyFont="1" applyFill="1" applyBorder="1" applyAlignment="1">
      <alignment horizontal="center" vertical="center"/>
    </xf>
    <xf numFmtId="1" fontId="35" fillId="0" borderId="83" xfId="0" applyNumberFormat="1" applyFont="1" applyBorder="1" applyAlignment="1">
      <alignment vertical="center"/>
    </xf>
    <xf numFmtId="14" fontId="49" fillId="10" borderId="72" xfId="0" applyNumberFormat="1" applyFont="1" applyFill="1" applyBorder="1" applyAlignment="1">
      <alignment horizontal="center" vertical="center" wrapText="1"/>
    </xf>
    <xf numFmtId="14" fontId="49" fillId="10" borderId="74" xfId="0" applyNumberFormat="1" applyFont="1" applyFill="1" applyBorder="1" applyAlignment="1">
      <alignment horizontal="center" vertical="center" wrapText="1"/>
    </xf>
    <xf numFmtId="1" fontId="62" fillId="22" borderId="75" xfId="0" applyNumberFormat="1" applyFont="1" applyFill="1" applyBorder="1" applyAlignment="1">
      <alignment horizontal="center" vertical="center"/>
    </xf>
    <xf numFmtId="1" fontId="62" fillId="22" borderId="76" xfId="0" applyNumberFormat="1" applyFont="1" applyFill="1" applyBorder="1" applyAlignment="1">
      <alignment vertical="center"/>
    </xf>
    <xf numFmtId="14" fontId="34" fillId="12" borderId="75" xfId="0" applyNumberFormat="1" applyFont="1" applyFill="1" applyBorder="1" applyAlignment="1">
      <alignment vertical="center"/>
    </xf>
    <xf numFmtId="14" fontId="63" fillId="23" borderId="90" xfId="0" applyNumberFormat="1" applyFont="1" applyFill="1" applyBorder="1" applyAlignment="1">
      <alignment vertical="center"/>
    </xf>
    <xf numFmtId="14" fontId="35" fillId="0" borderId="76" xfId="0" applyNumberFormat="1" applyFont="1" applyBorder="1" applyAlignment="1">
      <alignment vertical="center"/>
    </xf>
    <xf numFmtId="14" fontId="34" fillId="12" borderId="79" xfId="0" applyNumberFormat="1" applyFont="1" applyFill="1" applyBorder="1" applyAlignment="1">
      <alignment vertical="center"/>
    </xf>
    <xf numFmtId="0" fontId="62" fillId="22" borderId="87" xfId="0" applyFont="1" applyFill="1" applyBorder="1" applyAlignment="1">
      <alignment horizontal="left" vertical="center"/>
    </xf>
    <xf numFmtId="0" fontId="34" fillId="12" borderId="87" xfId="0" applyFont="1" applyFill="1" applyBorder="1" applyAlignment="1">
      <alignment horizontal="left" vertical="center"/>
    </xf>
    <xf numFmtId="0" fontId="62" fillId="13" borderId="87" xfId="0" applyFont="1" applyFill="1" applyBorder="1" applyAlignment="1">
      <alignment horizontal="left" vertical="center"/>
    </xf>
    <xf numFmtId="0" fontId="35" fillId="0" borderId="87" xfId="0" applyFont="1" applyBorder="1" applyAlignment="1">
      <alignment horizontal="left" vertical="center"/>
    </xf>
    <xf numFmtId="0" fontId="34" fillId="12" borderId="88" xfId="0" applyFont="1" applyFill="1" applyBorder="1" applyAlignment="1">
      <alignment horizontal="left" vertical="center"/>
    </xf>
    <xf numFmtId="0" fontId="62" fillId="22" borderId="76" xfId="0" applyFont="1" applyFill="1" applyBorder="1" applyAlignment="1">
      <alignment horizontal="center" vertical="center"/>
    </xf>
    <xf numFmtId="0" fontId="62" fillId="13" borderId="76" xfId="0" applyFont="1" applyFill="1" applyBorder="1" applyAlignment="1">
      <alignment horizontal="center" vertical="center"/>
    </xf>
    <xf numFmtId="41" fontId="43" fillId="12" borderId="63" xfId="1" applyFont="1" applyFill="1" applyBorder="1" applyAlignment="1">
      <alignment vertical="center"/>
    </xf>
    <xf numFmtId="41" fontId="43" fillId="12" borderId="76" xfId="1" applyNumberFormat="1" applyFont="1" applyFill="1" applyBorder="1" applyAlignment="1">
      <alignment vertical="center"/>
    </xf>
    <xf numFmtId="41" fontId="43" fillId="23" borderId="62" xfId="0" applyNumberFormat="1" applyFont="1" applyFill="1" applyBorder="1" applyAlignment="1">
      <alignment vertical="center"/>
    </xf>
    <xf numFmtId="41" fontId="43" fillId="23" borderId="78" xfId="0" applyNumberFormat="1" applyFont="1" applyFill="1" applyBorder="1" applyAlignment="1">
      <alignment vertical="center"/>
    </xf>
    <xf numFmtId="41" fontId="43" fillId="12" borderId="80" xfId="1" applyFont="1" applyFill="1" applyBorder="1" applyAlignment="1">
      <alignment vertical="center"/>
    </xf>
    <xf numFmtId="41" fontId="43" fillId="12" borderId="81" xfId="1" applyNumberFormat="1" applyFont="1" applyFill="1" applyBorder="1" applyAlignment="1">
      <alignment vertical="center"/>
    </xf>
    <xf numFmtId="14" fontId="43" fillId="12" borderId="76" xfId="0" applyNumberFormat="1" applyFont="1" applyFill="1" applyBorder="1" applyAlignment="1">
      <alignment vertical="center"/>
    </xf>
    <xf numFmtId="14" fontId="43" fillId="23" borderId="78" xfId="0" applyNumberFormat="1" applyFont="1" applyFill="1" applyBorder="1" applyAlignment="1">
      <alignment vertical="center"/>
    </xf>
    <xf numFmtId="14" fontId="43" fillId="12" borderId="81" xfId="0" applyNumberFormat="1" applyFont="1" applyFill="1" applyBorder="1" applyAlignment="1">
      <alignment vertical="center"/>
    </xf>
    <xf numFmtId="49" fontId="62" fillId="22" borderId="87" xfId="0" applyNumberFormat="1" applyFont="1" applyFill="1" applyBorder="1" applyAlignment="1">
      <alignment horizontal="left" vertical="center" wrapText="1"/>
    </xf>
    <xf numFmtId="1" fontId="62" fillId="22" borderId="63" xfId="0" applyNumberFormat="1" applyFont="1" applyFill="1" applyBorder="1" applyAlignment="1">
      <alignment horizontal="center" vertical="center"/>
    </xf>
    <xf numFmtId="1" fontId="62" fillId="22" borderId="76" xfId="0" applyNumberFormat="1" applyFont="1" applyFill="1" applyBorder="1" applyAlignment="1">
      <alignment horizontal="center" vertical="center"/>
    </xf>
    <xf numFmtId="1" fontId="62" fillId="13" borderId="63" xfId="0" applyNumberFormat="1" applyFont="1" applyFill="1" applyBorder="1" applyAlignment="1">
      <alignment horizontal="center" vertical="center"/>
    </xf>
    <xf numFmtId="1" fontId="62" fillId="13" borderId="76" xfId="0" applyNumberFormat="1" applyFont="1" applyFill="1" applyBorder="1" applyAlignment="1">
      <alignment horizontal="center" vertical="center"/>
    </xf>
    <xf numFmtId="1" fontId="35" fillId="0" borderId="63" xfId="0" applyNumberFormat="1" applyFont="1" applyBorder="1" applyAlignment="1">
      <alignment vertical="center"/>
    </xf>
    <xf numFmtId="1" fontId="35" fillId="0" borderId="76" xfId="0" applyNumberFormat="1" applyFont="1" applyBorder="1" applyAlignment="1">
      <alignment vertical="center"/>
    </xf>
    <xf numFmtId="41" fontId="62" fillId="21" borderId="22" xfId="0" applyNumberFormat="1" applyFont="1" applyFill="1" applyBorder="1" applyAlignment="1">
      <alignment horizontal="center" vertical="center"/>
    </xf>
    <xf numFmtId="0" fontId="62" fillId="22" borderId="87" xfId="0" applyFont="1" applyFill="1" applyBorder="1" applyAlignment="1">
      <alignment horizontal="left" vertical="center" wrapText="1"/>
    </xf>
    <xf numFmtId="49" fontId="3" fillId="2" borderId="4" xfId="0" applyNumberFormat="1" applyFont="1" applyFill="1" applyBorder="1" applyAlignment="1">
      <alignment horizontal="center"/>
    </xf>
    <xf numFmtId="0" fontId="4" fillId="4" borderId="35" xfId="0" applyFont="1" applyFill="1" applyBorder="1" applyAlignment="1">
      <alignment horizontal="center" vertical="center" wrapText="1"/>
    </xf>
    <xf numFmtId="49" fontId="4" fillId="4" borderId="35" xfId="0" applyNumberFormat="1" applyFont="1" applyFill="1" applyBorder="1" applyAlignment="1">
      <alignment horizontal="center" vertical="center"/>
    </xf>
    <xf numFmtId="49" fontId="4" fillId="4" borderId="36" xfId="0" applyNumberFormat="1" applyFont="1" applyFill="1" applyBorder="1" applyAlignment="1">
      <alignment horizontal="center" vertical="center"/>
    </xf>
    <xf numFmtId="0" fontId="38" fillId="16" borderId="9" xfId="0" applyFont="1" applyFill="1" applyBorder="1" applyAlignment="1">
      <alignment horizontal="center" vertical="center" wrapText="1"/>
    </xf>
    <xf numFmtId="0" fontId="38" fillId="16" borderId="6" xfId="0" applyFont="1" applyFill="1" applyBorder="1" applyAlignment="1">
      <alignment horizontal="center" vertical="center" wrapText="1"/>
    </xf>
    <xf numFmtId="0" fontId="38" fillId="16" borderId="7" xfId="0" applyFont="1" applyFill="1" applyBorder="1" applyAlignment="1">
      <alignment horizontal="center" vertical="center" wrapText="1"/>
    </xf>
    <xf numFmtId="0" fontId="16" fillId="2" borderId="4" xfId="0" applyFont="1" applyFill="1" applyBorder="1" applyAlignment="1">
      <alignment horizontal="left"/>
    </xf>
    <xf numFmtId="49" fontId="3" fillId="2" borderId="4" xfId="0" applyNumberFormat="1" applyFont="1" applyFill="1" applyBorder="1" applyAlignment="1">
      <alignment horizontal="center"/>
    </xf>
    <xf numFmtId="0" fontId="7" fillId="3" borderId="4" xfId="0" applyFont="1" applyFill="1" applyBorder="1" applyAlignment="1" applyProtection="1">
      <alignment horizontal="left" vertical="center" wrapText="1"/>
      <protection locked="0"/>
    </xf>
    <xf numFmtId="1" fontId="58" fillId="0" borderId="8" xfId="0" applyNumberFormat="1" applyFont="1" applyBorder="1" applyAlignment="1" applyProtection="1">
      <alignment vertical="center"/>
      <protection locked="0"/>
    </xf>
    <xf numFmtId="49" fontId="67" fillId="11" borderId="12" xfId="0" applyNumberFormat="1" applyFont="1" applyFill="1" applyBorder="1" applyAlignment="1" applyProtection="1">
      <alignment horizontal="left" vertical="center"/>
      <protection locked="0"/>
    </xf>
    <xf numFmtId="49" fontId="66" fillId="11" borderId="10" xfId="0" applyNumberFormat="1" applyFont="1" applyFill="1" applyBorder="1" applyAlignment="1" applyProtection="1">
      <alignment horizontal="left" vertical="center" wrapText="1"/>
      <protection locked="0"/>
    </xf>
    <xf numFmtId="49" fontId="66" fillId="11" borderId="37" xfId="0" applyNumberFormat="1" applyFont="1" applyFill="1" applyBorder="1" applyAlignment="1" applyProtection="1">
      <alignment horizontal="left" vertical="center" wrapText="1"/>
      <protection locked="0"/>
    </xf>
    <xf numFmtId="167" fontId="28" fillId="13" borderId="11" xfId="1" applyNumberFormat="1" applyFont="1" applyFill="1" applyBorder="1" applyAlignment="1" applyProtection="1">
      <alignment horizontal="right" vertical="center" wrapText="1"/>
      <protection locked="0"/>
    </xf>
    <xf numFmtId="49" fontId="67" fillId="11" borderId="10" xfId="0" applyNumberFormat="1" applyFont="1" applyFill="1" applyBorder="1" applyAlignment="1" applyProtection="1">
      <alignment horizontal="left" vertical="center" wrapText="1"/>
      <protection locked="0"/>
    </xf>
    <xf numFmtId="49" fontId="67" fillId="11" borderId="37" xfId="0" applyNumberFormat="1" applyFont="1" applyFill="1" applyBorder="1" applyAlignment="1" applyProtection="1">
      <alignment horizontal="left" vertical="center" wrapText="1"/>
      <protection locked="0"/>
    </xf>
    <xf numFmtId="0" fontId="4" fillId="4" borderId="35" xfId="0" applyFont="1" applyFill="1" applyBorder="1" applyAlignment="1">
      <alignment horizontal="left" vertical="center" wrapText="1"/>
    </xf>
    <xf numFmtId="41" fontId="26" fillId="0" borderId="94" xfId="1" applyFont="1" applyBorder="1" applyAlignment="1" applyProtection="1">
      <alignment vertical="center"/>
      <protection locked="0"/>
    </xf>
    <xf numFmtId="41" fontId="26" fillId="0" borderId="95" xfId="1" applyFont="1" applyBorder="1" applyAlignment="1" applyProtection="1">
      <alignment vertical="center"/>
      <protection locked="0"/>
    </xf>
    <xf numFmtId="41" fontId="26" fillId="0" borderId="96" xfId="1" applyFont="1" applyBorder="1" applyAlignment="1" applyProtection="1">
      <alignment vertical="center"/>
      <protection locked="0"/>
    </xf>
    <xf numFmtId="41" fontId="26" fillId="0" borderId="97" xfId="1" applyFont="1" applyBorder="1" applyAlignment="1" applyProtection="1">
      <alignment vertical="center"/>
      <protection locked="0"/>
    </xf>
    <xf numFmtId="49" fontId="5" fillId="10" borderId="98" xfId="0" applyNumberFormat="1" applyFont="1" applyFill="1" applyBorder="1" applyAlignment="1">
      <alignment horizontal="center" vertical="center" wrapText="1"/>
    </xf>
    <xf numFmtId="41" fontId="26" fillId="0" borderId="99" xfId="1" applyFont="1" applyBorder="1" applyAlignment="1" applyProtection="1">
      <alignment vertical="center"/>
    </xf>
    <xf numFmtId="41" fontId="26" fillId="0" borderId="99" xfId="1" applyFont="1" applyBorder="1" applyAlignment="1" applyProtection="1">
      <alignment vertical="center"/>
      <protection locked="0"/>
    </xf>
    <xf numFmtId="41" fontId="56" fillId="0" borderId="99" xfId="1" applyFont="1" applyBorder="1" applyAlignment="1" applyProtection="1">
      <alignment vertical="center"/>
      <protection locked="0"/>
    </xf>
    <xf numFmtId="41" fontId="26" fillId="0" borderId="100" xfId="1" applyFont="1" applyBorder="1" applyAlignment="1" applyProtection="1">
      <alignment vertical="center"/>
      <protection locked="0"/>
    </xf>
    <xf numFmtId="0" fontId="70" fillId="12" borderId="83" xfId="0" applyFont="1" applyFill="1" applyBorder="1" applyAlignment="1">
      <alignment vertical="center"/>
    </xf>
    <xf numFmtId="1" fontId="70" fillId="12" borderId="63" xfId="0" applyNumberFormat="1" applyFont="1" applyFill="1" applyBorder="1" applyAlignment="1">
      <alignment vertical="center"/>
    </xf>
    <xf numFmtId="0" fontId="70" fillId="23" borderId="84" xfId="0" applyFont="1" applyFill="1" applyBorder="1" applyAlignment="1">
      <alignment vertical="center"/>
    </xf>
    <xf numFmtId="0" fontId="70" fillId="23" borderId="92" xfId="0" applyFont="1" applyFill="1" applyBorder="1" applyAlignment="1">
      <alignment vertical="center"/>
    </xf>
    <xf numFmtId="0" fontId="70" fillId="23" borderId="93" xfId="0" applyFont="1" applyFill="1" applyBorder="1" applyAlignment="1">
      <alignment vertical="center"/>
    </xf>
    <xf numFmtId="0" fontId="70" fillId="12" borderId="85" xfId="0" applyFont="1" applyFill="1" applyBorder="1" applyAlignment="1">
      <alignment vertical="center"/>
    </xf>
    <xf numFmtId="0" fontId="70" fillId="12" borderId="80" xfId="0" applyFont="1" applyFill="1" applyBorder="1" applyAlignment="1">
      <alignment vertical="center"/>
    </xf>
    <xf numFmtId="0" fontId="70" fillId="12" borderId="81" xfId="0" applyFont="1" applyFill="1" applyBorder="1" applyAlignment="1">
      <alignment vertical="center"/>
    </xf>
    <xf numFmtId="49" fontId="4" fillId="10" borderId="36" xfId="0" applyNumberFormat="1" applyFont="1" applyFill="1" applyBorder="1" applyAlignment="1">
      <alignment horizontal="left" vertical="center" wrapText="1"/>
    </xf>
    <xf numFmtId="49" fontId="62" fillId="22" borderId="87" xfId="0" applyNumberFormat="1" applyFont="1" applyFill="1" applyBorder="1" applyAlignment="1">
      <alignment horizontal="left" vertical="center"/>
    </xf>
    <xf numFmtId="14" fontId="43" fillId="12" borderId="75" xfId="0" applyNumberFormat="1" applyFont="1" applyFill="1" applyBorder="1" applyAlignment="1">
      <alignment vertical="center"/>
    </xf>
    <xf numFmtId="14" fontId="43" fillId="23" borderId="90" xfId="0" applyNumberFormat="1" applyFont="1" applyFill="1" applyBorder="1" applyAlignment="1">
      <alignment vertical="center"/>
    </xf>
    <xf numFmtId="0" fontId="43" fillId="12" borderId="81" xfId="0" applyFont="1" applyFill="1" applyBorder="1" applyAlignment="1">
      <alignment vertical="center"/>
    </xf>
    <xf numFmtId="1" fontId="43" fillId="22" borderId="76" xfId="0" applyNumberFormat="1" applyFont="1" applyFill="1" applyBorder="1" applyAlignment="1">
      <alignment horizontal="center" vertical="center"/>
    </xf>
    <xf numFmtId="49" fontId="53" fillId="14" borderId="19" xfId="0" applyNumberFormat="1" applyFont="1" applyFill="1" applyBorder="1" applyAlignment="1">
      <alignment horizontal="left" vertical="center" wrapText="1"/>
    </xf>
    <xf numFmtId="49" fontId="53" fillId="14" borderId="4" xfId="0" applyNumberFormat="1" applyFont="1" applyFill="1" applyBorder="1" applyAlignment="1">
      <alignment horizontal="left" vertical="center" wrapText="1"/>
    </xf>
    <xf numFmtId="0" fontId="25" fillId="17" borderId="13" xfId="0" applyFont="1" applyFill="1" applyBorder="1" applyAlignment="1">
      <alignment horizontal="center" vertical="center" wrapText="1"/>
    </xf>
    <xf numFmtId="0" fontId="25" fillId="17" borderId="54" xfId="0" applyFont="1" applyFill="1" applyBorder="1" applyAlignment="1">
      <alignment horizontal="center" vertical="center" wrapText="1"/>
    </xf>
    <xf numFmtId="0" fontId="25" fillId="17" borderId="55" xfId="0" applyFont="1" applyFill="1" applyBorder="1" applyAlignment="1">
      <alignment horizontal="center" vertical="center" wrapText="1"/>
    </xf>
    <xf numFmtId="0" fontId="25" fillId="17" borderId="4" xfId="0" applyFont="1" applyFill="1" applyBorder="1" applyAlignment="1">
      <alignment horizontal="center" vertical="center" wrapText="1"/>
    </xf>
    <xf numFmtId="0" fontId="7" fillId="3" borderId="1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59"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49" fontId="21" fillId="17" borderId="59" xfId="0" applyNumberFormat="1" applyFont="1" applyFill="1" applyBorder="1" applyAlignment="1" applyProtection="1">
      <alignment horizontal="left" vertical="center" wrapText="1"/>
      <protection locked="0"/>
    </xf>
    <xf numFmtId="49" fontId="21" fillId="17" borderId="4" xfId="0" applyNumberFormat="1" applyFont="1" applyFill="1" applyBorder="1" applyAlignment="1" applyProtection="1">
      <alignment horizontal="left" vertical="center" wrapText="1"/>
      <protection locked="0"/>
    </xf>
    <xf numFmtId="49" fontId="21" fillId="17" borderId="5" xfId="0" applyNumberFormat="1" applyFont="1" applyFill="1" applyBorder="1" applyAlignment="1" applyProtection="1">
      <alignment horizontal="left" vertical="center" wrapText="1"/>
      <protection locked="0"/>
    </xf>
    <xf numFmtId="0" fontId="38" fillId="16" borderId="9" xfId="0" applyFont="1" applyFill="1" applyBorder="1" applyAlignment="1">
      <alignment horizontal="center" vertical="center" wrapText="1"/>
    </xf>
    <xf numFmtId="0" fontId="38" fillId="16" borderId="7" xfId="0" applyFont="1" applyFill="1" applyBorder="1" applyAlignment="1">
      <alignment horizontal="center" vertical="center" wrapText="1"/>
    </xf>
    <xf numFmtId="16" fontId="36" fillId="13" borderId="12" xfId="0" applyNumberFormat="1" applyFont="1" applyFill="1" applyBorder="1" applyAlignment="1" applyProtection="1">
      <alignment horizontal="left" vertical="center"/>
      <protection locked="0"/>
    </xf>
    <xf numFmtId="16" fontId="36" fillId="13" borderId="10" xfId="0" applyNumberFormat="1" applyFont="1" applyFill="1" applyBorder="1" applyAlignment="1" applyProtection="1">
      <alignment horizontal="left" vertical="center"/>
      <protection locked="0"/>
    </xf>
    <xf numFmtId="16" fontId="36" fillId="13" borderId="11" xfId="0" applyNumberFormat="1" applyFont="1" applyFill="1" applyBorder="1" applyAlignment="1" applyProtection="1">
      <alignment horizontal="left" vertical="center"/>
      <protection locked="0"/>
    </xf>
    <xf numFmtId="0" fontId="36" fillId="13" borderId="12" xfId="0" applyFont="1" applyFill="1" applyBorder="1" applyAlignment="1" applyProtection="1">
      <alignment horizontal="left" vertical="center"/>
      <protection locked="0"/>
    </xf>
    <xf numFmtId="0" fontId="36" fillId="13" borderId="10" xfId="0" applyFont="1" applyFill="1" applyBorder="1" applyAlignment="1" applyProtection="1">
      <alignment horizontal="left" vertical="center"/>
      <protection locked="0"/>
    </xf>
    <xf numFmtId="0" fontId="36" fillId="13" borderId="11" xfId="0" applyFont="1" applyFill="1" applyBorder="1" applyAlignment="1" applyProtection="1">
      <alignment horizontal="left" vertical="center"/>
      <protection locked="0"/>
    </xf>
    <xf numFmtId="0" fontId="34" fillId="13" borderId="8" xfId="0" applyFont="1" applyFill="1" applyBorder="1" applyAlignment="1" applyProtection="1">
      <alignment horizontal="center" vertical="center" wrapText="1"/>
      <protection locked="0"/>
    </xf>
    <xf numFmtId="0" fontId="34" fillId="13" borderId="16" xfId="0" applyFont="1" applyFill="1" applyBorder="1" applyAlignment="1" applyProtection="1">
      <alignment horizontal="center" vertical="center" wrapText="1"/>
      <protection locked="0"/>
    </xf>
    <xf numFmtId="0" fontId="24" fillId="13" borderId="12" xfId="0" applyFont="1" applyFill="1" applyBorder="1" applyAlignment="1" applyProtection="1">
      <alignment horizontal="center" vertical="center" wrapText="1"/>
      <protection locked="0"/>
    </xf>
    <xf numFmtId="0" fontId="24" fillId="13" borderId="11" xfId="0"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16" fillId="2" borderId="4" xfId="0" applyFont="1" applyFill="1" applyBorder="1" applyAlignment="1">
      <alignment horizontal="left"/>
    </xf>
    <xf numFmtId="49" fontId="3" fillId="2" borderId="4" xfId="0" applyNumberFormat="1" applyFont="1" applyFill="1" applyBorder="1" applyAlignment="1">
      <alignment horizontal="center"/>
    </xf>
    <xf numFmtId="49" fontId="35" fillId="11" borderId="8" xfId="0" applyNumberFormat="1" applyFont="1" applyFill="1" applyBorder="1" applyAlignment="1" applyProtection="1">
      <alignment horizontal="left" vertical="center" wrapText="1"/>
      <protection locked="0"/>
    </xf>
    <xf numFmtId="0" fontId="35" fillId="11" borderId="8" xfId="0" applyNumberFormat="1" applyFont="1" applyFill="1" applyBorder="1" applyAlignment="1" applyProtection="1">
      <alignment horizontal="left" vertical="center" wrapText="1"/>
      <protection locked="0"/>
    </xf>
    <xf numFmtId="0" fontId="44" fillId="11" borderId="8" xfId="0" applyNumberFormat="1" applyFont="1" applyFill="1" applyBorder="1" applyAlignment="1" applyProtection="1">
      <alignment horizontal="left" vertical="center" wrapText="1"/>
      <protection locked="0"/>
    </xf>
    <xf numFmtId="49" fontId="36" fillId="11" borderId="8" xfId="0" applyNumberFormat="1" applyFont="1" applyFill="1" applyBorder="1" applyAlignment="1" applyProtection="1">
      <alignment horizontal="left" vertical="center" wrapText="1"/>
      <protection locked="0"/>
    </xf>
    <xf numFmtId="0" fontId="36" fillId="11" borderId="8" xfId="0" applyNumberFormat="1" applyFont="1" applyFill="1" applyBorder="1" applyAlignment="1" applyProtection="1">
      <alignment horizontal="left" vertical="center" wrapText="1"/>
      <protection locked="0"/>
    </xf>
    <xf numFmtId="0" fontId="25" fillId="17" borderId="5" xfId="0" applyFont="1" applyFill="1" applyBorder="1" applyAlignment="1">
      <alignment horizontal="center" vertical="center" wrapText="1"/>
    </xf>
    <xf numFmtId="49" fontId="1" fillId="2" borderId="2" xfId="0" applyNumberFormat="1" applyFont="1" applyFill="1" applyBorder="1" applyAlignment="1">
      <alignment horizontal="center"/>
    </xf>
    <xf numFmtId="49" fontId="3" fillId="2" borderId="4" xfId="0" applyNumberFormat="1" applyFont="1" applyFill="1" applyBorder="1" applyAlignment="1">
      <alignment horizontal="center" vertical="center"/>
    </xf>
    <xf numFmtId="49" fontId="39" fillId="11" borderId="12" xfId="0" applyNumberFormat="1" applyFont="1" applyFill="1" applyBorder="1" applyAlignment="1" applyProtection="1">
      <alignment horizontal="left" vertical="center" wrapText="1"/>
      <protection locked="0"/>
    </xf>
    <xf numFmtId="49" fontId="39" fillId="11" borderId="10" xfId="0" applyNumberFormat="1" applyFont="1" applyFill="1" applyBorder="1" applyAlignment="1" applyProtection="1">
      <alignment horizontal="left" vertical="center" wrapText="1"/>
      <protection locked="0"/>
    </xf>
    <xf numFmtId="49" fontId="39" fillId="11" borderId="37" xfId="0" applyNumberFormat="1" applyFont="1" applyFill="1" applyBorder="1" applyAlignment="1" applyProtection="1">
      <alignment horizontal="left" vertical="center" wrapText="1"/>
      <protection locked="0"/>
    </xf>
    <xf numFmtId="49" fontId="32" fillId="11" borderId="12" xfId="0" applyNumberFormat="1" applyFont="1" applyFill="1" applyBorder="1" applyAlignment="1" applyProtection="1">
      <alignment horizontal="left" vertical="center" wrapText="1"/>
      <protection locked="0"/>
    </xf>
    <xf numFmtId="49" fontId="32" fillId="11" borderId="10" xfId="0" applyNumberFormat="1" applyFont="1" applyFill="1" applyBorder="1" applyAlignment="1" applyProtection="1">
      <alignment horizontal="left" vertical="center" wrapText="1"/>
      <protection locked="0"/>
    </xf>
    <xf numFmtId="49" fontId="32" fillId="11" borderId="37" xfId="0" applyNumberFormat="1" applyFont="1" applyFill="1" applyBorder="1" applyAlignment="1" applyProtection="1">
      <alignment horizontal="left" vertical="center" wrapText="1"/>
      <protection locked="0"/>
    </xf>
    <xf numFmtId="41" fontId="65" fillId="3" borderId="59" xfId="1" applyNumberFormat="1" applyFont="1" applyFill="1" applyBorder="1" applyAlignment="1" applyProtection="1">
      <alignment horizontal="left" vertical="center" wrapText="1"/>
    </xf>
    <xf numFmtId="0" fontId="65" fillId="3" borderId="4" xfId="1" applyNumberFormat="1" applyFont="1" applyFill="1" applyBorder="1" applyAlignment="1" applyProtection="1">
      <alignment horizontal="left" vertical="center" wrapText="1"/>
    </xf>
    <xf numFmtId="0" fontId="65" fillId="3" borderId="5" xfId="1" applyNumberFormat="1" applyFont="1" applyFill="1" applyBorder="1" applyAlignment="1" applyProtection="1">
      <alignment horizontal="left" vertical="center" wrapText="1"/>
    </xf>
    <xf numFmtId="14" fontId="7" fillId="3" borderId="65" xfId="0" applyNumberFormat="1" applyFont="1" applyFill="1" applyBorder="1" applyAlignment="1" applyProtection="1">
      <alignment horizontal="left" vertical="center" wrapText="1"/>
      <protection locked="0"/>
    </xf>
    <xf numFmtId="14" fontId="7" fillId="3" borderId="25" xfId="0" applyNumberFormat="1" applyFont="1" applyFill="1" applyBorder="1" applyAlignment="1" applyProtection="1">
      <alignment horizontal="left" vertical="center" wrapText="1"/>
      <protection locked="0"/>
    </xf>
    <xf numFmtId="14" fontId="7" fillId="3" borderId="26" xfId="0" applyNumberFormat="1" applyFont="1" applyFill="1" applyBorder="1" applyAlignment="1" applyProtection="1">
      <alignment horizontal="left" vertical="center" wrapText="1"/>
      <protection locked="0"/>
    </xf>
    <xf numFmtId="49" fontId="66" fillId="11" borderId="12" xfId="0" applyNumberFormat="1" applyFont="1" applyFill="1" applyBorder="1" applyAlignment="1" applyProtection="1">
      <alignment horizontal="left" vertical="center" wrapText="1"/>
      <protection locked="0"/>
    </xf>
    <xf numFmtId="49" fontId="66" fillId="11" borderId="10" xfId="0" applyNumberFormat="1" applyFont="1" applyFill="1" applyBorder="1" applyAlignment="1" applyProtection="1">
      <alignment horizontal="left" vertical="center" wrapText="1"/>
      <protection locked="0"/>
    </xf>
    <xf numFmtId="49" fontId="66" fillId="11" borderId="37" xfId="0" applyNumberFormat="1" applyFont="1" applyFill="1" applyBorder="1" applyAlignment="1" applyProtection="1">
      <alignment horizontal="left" vertical="center" wrapText="1"/>
      <protection locked="0"/>
    </xf>
    <xf numFmtId="49" fontId="40" fillId="6" borderId="12" xfId="0" applyNumberFormat="1" applyFont="1" applyFill="1" applyBorder="1" applyAlignment="1" applyProtection="1">
      <alignment horizontal="left" vertical="center" wrapText="1"/>
      <protection locked="0"/>
    </xf>
    <xf numFmtId="49" fontId="40" fillId="6" borderId="10" xfId="0" applyNumberFormat="1" applyFont="1" applyFill="1" applyBorder="1" applyAlignment="1" applyProtection="1">
      <alignment horizontal="left" vertical="center" wrapText="1"/>
      <protection locked="0"/>
    </xf>
    <xf numFmtId="49" fontId="40" fillId="11" borderId="12" xfId="0" applyNumberFormat="1" applyFont="1" applyFill="1" applyBorder="1" applyAlignment="1" applyProtection="1">
      <alignment horizontal="left" vertical="center" wrapText="1"/>
      <protection locked="0"/>
    </xf>
    <xf numFmtId="0" fontId="40" fillId="11" borderId="10" xfId="0" applyNumberFormat="1" applyFont="1" applyFill="1" applyBorder="1" applyAlignment="1" applyProtection="1">
      <alignment horizontal="left" vertical="center" wrapText="1"/>
      <protection locked="0"/>
    </xf>
    <xf numFmtId="0" fontId="40" fillId="11" borderId="37" xfId="0" applyNumberFormat="1" applyFont="1" applyFill="1" applyBorder="1" applyAlignment="1" applyProtection="1">
      <alignment horizontal="left" vertical="center" wrapText="1"/>
      <protection locked="0"/>
    </xf>
    <xf numFmtId="0" fontId="25" fillId="17" borderId="22" xfId="0" applyFont="1" applyFill="1" applyBorder="1" applyAlignment="1">
      <alignment horizontal="center" vertical="center" wrapText="1"/>
    </xf>
    <xf numFmtId="14" fontId="7" fillId="3" borderId="28"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50" fillId="10" borderId="9" xfId="0" applyFont="1" applyFill="1" applyBorder="1" applyAlignment="1">
      <alignment horizontal="center" vertical="center"/>
    </xf>
    <xf numFmtId="0" fontId="50" fillId="10" borderId="6" xfId="0" applyFont="1" applyFill="1" applyBorder="1" applyAlignment="1">
      <alignment horizontal="center" vertical="center"/>
    </xf>
    <xf numFmtId="0" fontId="50" fillId="10" borderId="7" xfId="0" applyFont="1" applyFill="1" applyBorder="1" applyAlignment="1">
      <alignment horizontal="center" vertical="center"/>
    </xf>
    <xf numFmtId="0" fontId="36" fillId="11" borderId="8" xfId="0" applyFont="1" applyFill="1" applyBorder="1" applyAlignment="1" applyProtection="1">
      <alignment horizontal="left" vertical="center" wrapText="1"/>
      <protection locked="0"/>
    </xf>
    <xf numFmtId="49" fontId="39" fillId="6" borderId="12" xfId="0" applyNumberFormat="1" applyFont="1" applyFill="1" applyBorder="1" applyAlignment="1" applyProtection="1">
      <alignment horizontal="left" vertical="center" wrapText="1"/>
      <protection locked="0"/>
    </xf>
    <xf numFmtId="49" fontId="39" fillId="6" borderId="10" xfId="0" applyNumberFormat="1" applyFont="1" applyFill="1" applyBorder="1" applyAlignment="1" applyProtection="1">
      <alignment horizontal="left" vertical="center" wrapText="1"/>
      <protection locked="0"/>
    </xf>
    <xf numFmtId="49" fontId="32" fillId="6" borderId="12" xfId="0" applyNumberFormat="1" applyFont="1" applyFill="1" applyBorder="1" applyAlignment="1" applyProtection="1">
      <alignment horizontal="left" vertical="center" wrapText="1"/>
      <protection locked="0"/>
    </xf>
    <xf numFmtId="49" fontId="32" fillId="6" borderId="10" xfId="0" applyNumberFormat="1" applyFont="1" applyFill="1" applyBorder="1" applyAlignment="1" applyProtection="1">
      <alignment horizontal="left" vertical="center" wrapText="1"/>
      <protection locked="0"/>
    </xf>
    <xf numFmtId="49" fontId="28" fillId="11" borderId="12" xfId="0" applyNumberFormat="1" applyFont="1" applyFill="1" applyBorder="1" applyAlignment="1" applyProtection="1">
      <alignment horizontal="left" vertical="center" wrapText="1"/>
      <protection locked="0"/>
    </xf>
    <xf numFmtId="49" fontId="28" fillId="11" borderId="10" xfId="0" applyNumberFormat="1" applyFont="1" applyFill="1" applyBorder="1" applyAlignment="1" applyProtection="1">
      <alignment horizontal="left" vertical="center" wrapText="1"/>
      <protection locked="0"/>
    </xf>
    <xf numFmtId="49" fontId="28" fillId="11" borderId="37" xfId="0" applyNumberFormat="1" applyFont="1" applyFill="1" applyBorder="1" applyAlignment="1" applyProtection="1">
      <alignment horizontal="left" vertical="center" wrapText="1"/>
      <protection locked="0"/>
    </xf>
    <xf numFmtId="49" fontId="30" fillId="11" borderId="12" xfId="0" applyNumberFormat="1" applyFont="1" applyFill="1" applyBorder="1" applyAlignment="1" applyProtection="1">
      <alignment horizontal="left" vertical="center" wrapText="1"/>
      <protection locked="0"/>
    </xf>
    <xf numFmtId="49" fontId="30" fillId="11" borderId="10" xfId="0" applyNumberFormat="1" applyFont="1" applyFill="1" applyBorder="1" applyAlignment="1" applyProtection="1">
      <alignment horizontal="left" vertical="center" wrapText="1"/>
      <protection locked="0"/>
    </xf>
    <xf numFmtId="49" fontId="30" fillId="11" borderId="37" xfId="0" applyNumberFormat="1" applyFont="1" applyFill="1" applyBorder="1" applyAlignment="1" applyProtection="1">
      <alignment horizontal="left" vertical="center" wrapText="1"/>
      <protection locked="0"/>
    </xf>
    <xf numFmtId="0" fontId="50" fillId="10" borderId="12" xfId="0" applyFont="1" applyFill="1" applyBorder="1" applyAlignment="1">
      <alignment horizontal="center" vertical="center"/>
    </xf>
    <xf numFmtId="0" fontId="50" fillId="10" borderId="10" xfId="0" applyFont="1" applyFill="1" applyBorder="1" applyAlignment="1">
      <alignment horizontal="center" vertical="center"/>
    </xf>
    <xf numFmtId="0" fontId="50" fillId="10" borderId="11" xfId="0" applyFont="1" applyFill="1" applyBorder="1" applyAlignment="1">
      <alignment horizontal="center" vertical="center"/>
    </xf>
    <xf numFmtId="49" fontId="32" fillId="11" borderId="38" xfId="0" applyNumberFormat="1" applyFont="1" applyFill="1" applyBorder="1" applyAlignment="1" applyProtection="1">
      <alignment horizontal="left" vertical="center" wrapText="1"/>
      <protection locked="0"/>
    </xf>
    <xf numFmtId="49" fontId="32" fillId="11" borderId="39" xfId="0" applyNumberFormat="1" applyFont="1" applyFill="1" applyBorder="1" applyAlignment="1" applyProtection="1">
      <alignment horizontal="left" vertical="center" wrapText="1"/>
      <protection locked="0"/>
    </xf>
    <xf numFmtId="49" fontId="32" fillId="11" borderId="40" xfId="0" applyNumberFormat="1" applyFont="1" applyFill="1" applyBorder="1" applyAlignment="1" applyProtection="1">
      <alignment horizontal="left" vertical="center" wrapText="1"/>
      <protection locked="0"/>
    </xf>
    <xf numFmtId="0" fontId="35" fillId="13" borderId="12" xfId="0" applyFont="1" applyFill="1" applyBorder="1" applyAlignment="1" applyProtection="1">
      <alignment horizontal="left" vertical="center"/>
      <protection locked="0"/>
    </xf>
    <xf numFmtId="0" fontId="35" fillId="13" borderId="10" xfId="0" applyFont="1" applyFill="1" applyBorder="1" applyAlignment="1" applyProtection="1">
      <alignment horizontal="left" vertical="center"/>
      <protection locked="0"/>
    </xf>
    <xf numFmtId="0" fontId="35" fillId="13" borderId="11" xfId="0" applyFont="1" applyFill="1" applyBorder="1" applyAlignment="1" applyProtection="1">
      <alignment horizontal="left" vertical="center"/>
      <protection locked="0"/>
    </xf>
    <xf numFmtId="0" fontId="50" fillId="10" borderId="9" xfId="0" applyFont="1" applyFill="1" applyBorder="1" applyAlignment="1">
      <alignment horizontal="center" vertical="center" wrapText="1"/>
    </xf>
    <xf numFmtId="0" fontId="50" fillId="10" borderId="6" xfId="0" applyFont="1" applyFill="1" applyBorder="1" applyAlignment="1">
      <alignment horizontal="center" vertical="center" wrapText="1"/>
    </xf>
    <xf numFmtId="0" fontId="50" fillId="10" borderId="7" xfId="0" applyFont="1" applyFill="1" applyBorder="1" applyAlignment="1">
      <alignment horizontal="center" vertical="center" wrapText="1"/>
    </xf>
    <xf numFmtId="49" fontId="40" fillId="11" borderId="10" xfId="0" applyNumberFormat="1" applyFont="1" applyFill="1" applyBorder="1" applyAlignment="1" applyProtection="1">
      <alignment horizontal="left" vertical="center" wrapText="1"/>
      <protection locked="0"/>
    </xf>
    <xf numFmtId="49" fontId="40" fillId="11" borderId="37" xfId="0" applyNumberFormat="1" applyFont="1" applyFill="1" applyBorder="1" applyAlignment="1" applyProtection="1">
      <alignment horizontal="left" vertical="center" wrapText="1"/>
      <protection locked="0"/>
    </xf>
    <xf numFmtId="0" fontId="36" fillId="11" borderId="12" xfId="0" applyFont="1" applyFill="1" applyBorder="1" applyAlignment="1" applyProtection="1">
      <alignment horizontal="center" vertical="center" wrapText="1"/>
      <protection locked="0"/>
    </xf>
    <xf numFmtId="0" fontId="36" fillId="11" borderId="10" xfId="0" applyFont="1" applyFill="1" applyBorder="1" applyAlignment="1" applyProtection="1">
      <alignment horizontal="center" vertical="center" wrapText="1"/>
      <protection locked="0"/>
    </xf>
    <xf numFmtId="0" fontId="36" fillId="11" borderId="11" xfId="0" applyFont="1" applyFill="1" applyBorder="1" applyAlignment="1" applyProtection="1">
      <alignment horizontal="center" vertical="center" wrapText="1"/>
      <protection locked="0"/>
    </xf>
    <xf numFmtId="14" fontId="35" fillId="13" borderId="12" xfId="0" applyNumberFormat="1" applyFont="1" applyFill="1" applyBorder="1" applyAlignment="1" applyProtection="1">
      <alignment horizontal="left" vertical="center"/>
      <protection locked="0"/>
    </xf>
    <xf numFmtId="14" fontId="35" fillId="13" borderId="10" xfId="0" applyNumberFormat="1" applyFont="1" applyFill="1" applyBorder="1" applyAlignment="1" applyProtection="1">
      <alignment horizontal="left" vertical="center"/>
      <protection locked="0"/>
    </xf>
    <xf numFmtId="14" fontId="35" fillId="13" borderId="11" xfId="0" applyNumberFormat="1" applyFont="1" applyFill="1" applyBorder="1" applyAlignment="1" applyProtection="1">
      <alignment horizontal="left" vertical="center"/>
      <protection locked="0"/>
    </xf>
    <xf numFmtId="0" fontId="45" fillId="11" borderId="12" xfId="0" applyNumberFormat="1" applyFont="1" applyFill="1" applyBorder="1" applyAlignment="1" applyProtection="1">
      <alignment horizontal="center" vertical="center" wrapText="1"/>
      <protection locked="0"/>
    </xf>
    <xf numFmtId="0" fontId="45" fillId="11" borderId="10" xfId="0" applyNumberFormat="1" applyFont="1" applyFill="1" applyBorder="1" applyAlignment="1" applyProtection="1">
      <alignment horizontal="center" vertical="center" wrapText="1"/>
      <protection locked="0"/>
    </xf>
    <xf numFmtId="0" fontId="45" fillId="11" borderId="11" xfId="0" applyNumberFormat="1" applyFont="1" applyFill="1" applyBorder="1" applyAlignment="1" applyProtection="1">
      <alignment horizontal="center" vertical="center" wrapText="1"/>
      <protection locked="0"/>
    </xf>
    <xf numFmtId="49" fontId="43" fillId="11" borderId="8" xfId="0" applyNumberFormat="1" applyFont="1" applyFill="1" applyBorder="1" applyAlignment="1" applyProtection="1">
      <alignment horizontal="left" vertical="center" wrapText="1"/>
      <protection locked="0"/>
    </xf>
    <xf numFmtId="0" fontId="43" fillId="11" borderId="8" xfId="0" applyFont="1" applyFill="1" applyBorder="1" applyAlignment="1" applyProtection="1">
      <alignment horizontal="left" vertical="center" wrapText="1"/>
      <protection locked="0"/>
    </xf>
    <xf numFmtId="49" fontId="22" fillId="16" borderId="9" xfId="0" applyNumberFormat="1" applyFont="1" applyFill="1" applyBorder="1" applyAlignment="1">
      <alignment horizontal="left" vertical="center" wrapText="1"/>
    </xf>
    <xf numFmtId="49" fontId="22" fillId="16" borderId="6" xfId="0" applyNumberFormat="1" applyFont="1" applyFill="1" applyBorder="1" applyAlignment="1">
      <alignment horizontal="left" vertical="center" wrapText="1"/>
    </xf>
    <xf numFmtId="0" fontId="38" fillId="16" borderId="6" xfId="0" applyFont="1" applyFill="1" applyBorder="1" applyAlignment="1">
      <alignment horizontal="center" vertical="center" wrapText="1"/>
    </xf>
    <xf numFmtId="0" fontId="51" fillId="18" borderId="57" xfId="0" applyFont="1" applyFill="1" applyBorder="1" applyAlignment="1">
      <alignment horizontal="center" vertical="center" wrapText="1"/>
    </xf>
    <xf numFmtId="0" fontId="51" fillId="18" borderId="58" xfId="0" applyFont="1" applyFill="1" applyBorder="1" applyAlignment="1">
      <alignment horizontal="center" vertical="center" wrapText="1"/>
    </xf>
    <xf numFmtId="49" fontId="47" fillId="2" borderId="4" xfId="0" applyNumberFormat="1" applyFont="1" applyFill="1" applyBorder="1" applyAlignment="1">
      <alignment horizontal="center" vertical="center"/>
    </xf>
    <xf numFmtId="49" fontId="48" fillId="2" borderId="3" xfId="0" applyNumberFormat="1" applyFont="1" applyFill="1" applyBorder="1" applyAlignment="1">
      <alignment horizontal="center" vertical="center"/>
    </xf>
    <xf numFmtId="49" fontId="48" fillId="2" borderId="4" xfId="0" applyNumberFormat="1" applyFont="1" applyFill="1" applyBorder="1" applyAlignment="1">
      <alignment horizontal="center" vertical="center"/>
    </xf>
    <xf numFmtId="166" fontId="36" fillId="13" borderId="12" xfId="0" applyNumberFormat="1" applyFont="1" applyFill="1" applyBorder="1" applyAlignment="1" applyProtection="1">
      <alignment horizontal="left" vertical="center"/>
      <protection locked="0"/>
    </xf>
    <xf numFmtId="166" fontId="36" fillId="13" borderId="10" xfId="0" applyNumberFormat="1" applyFont="1" applyFill="1" applyBorder="1" applyAlignment="1" applyProtection="1">
      <alignment horizontal="left" vertical="center"/>
      <protection locked="0"/>
    </xf>
    <xf numFmtId="166" fontId="36" fillId="13" borderId="11" xfId="0" applyNumberFormat="1" applyFont="1" applyFill="1" applyBorder="1" applyAlignment="1" applyProtection="1">
      <alignment horizontal="left" vertical="center"/>
      <protection locked="0"/>
    </xf>
    <xf numFmtId="0" fontId="71" fillId="15" borderId="12" xfId="0" applyFont="1" applyFill="1" applyBorder="1" applyAlignment="1">
      <alignment horizontal="center" vertical="center" wrapText="1"/>
    </xf>
    <xf numFmtId="0" fontId="71" fillId="15" borderId="10" xfId="0" applyFont="1" applyFill="1" applyBorder="1" applyAlignment="1">
      <alignment horizontal="center" vertical="center" wrapText="1"/>
    </xf>
    <xf numFmtId="0" fontId="71" fillId="15" borderId="11" xfId="0" applyFont="1" applyFill="1" applyBorder="1" applyAlignment="1">
      <alignment horizontal="center" vertical="center" wrapText="1"/>
    </xf>
    <xf numFmtId="0" fontId="61" fillId="15" borderId="12" xfId="0" applyFont="1" applyFill="1" applyBorder="1" applyAlignment="1">
      <alignment horizontal="center" vertical="center" wrapText="1"/>
    </xf>
    <xf numFmtId="0" fontId="61" fillId="15" borderId="11" xfId="0" applyFont="1" applyFill="1" applyBorder="1" applyAlignment="1">
      <alignment horizontal="center" vertical="center" wrapText="1"/>
    </xf>
    <xf numFmtId="0" fontId="61" fillId="15" borderId="10" xfId="0" applyFont="1" applyFill="1" applyBorder="1" applyAlignment="1">
      <alignment horizontal="center" vertical="center" wrapText="1"/>
    </xf>
    <xf numFmtId="0" fontId="35" fillId="24" borderId="4" xfId="0" applyFont="1" applyFill="1" applyBorder="1" applyAlignment="1">
      <alignment horizontal="center" vertical="center"/>
    </xf>
    <xf numFmtId="0" fontId="64" fillId="14" borderId="18" xfId="0" applyFont="1" applyFill="1" applyBorder="1" applyAlignment="1">
      <alignment horizontal="left" vertical="center" wrapText="1"/>
    </xf>
    <xf numFmtId="0" fontId="64" fillId="14" borderId="19" xfId="0" applyFont="1" applyFill="1" applyBorder="1" applyAlignment="1">
      <alignment horizontal="left" vertical="center"/>
    </xf>
    <xf numFmtId="0" fontId="34" fillId="12" borderId="79" xfId="0" applyFont="1" applyFill="1" applyBorder="1" applyAlignment="1">
      <alignment horizontal="center" vertical="center"/>
    </xf>
    <xf numFmtId="0" fontId="34" fillId="12" borderId="80" xfId="0" applyFont="1" applyFill="1" applyBorder="1" applyAlignment="1">
      <alignment horizontal="center" vertical="center"/>
    </xf>
    <xf numFmtId="0" fontId="34" fillId="12" borderId="81" xfId="0" applyFont="1" applyFill="1" applyBorder="1" applyAlignment="1">
      <alignment horizontal="center" vertical="center"/>
    </xf>
    <xf numFmtId="0" fontId="34" fillId="12" borderId="75" xfId="0" applyFont="1" applyFill="1" applyBorder="1" applyAlignment="1">
      <alignment horizontal="center" vertical="center"/>
    </xf>
    <xf numFmtId="0" fontId="34" fillId="12" borderId="63" xfId="0" applyFont="1" applyFill="1" applyBorder="1" applyAlignment="1">
      <alignment horizontal="center" vertical="center"/>
    </xf>
    <xf numFmtId="0" fontId="34" fillId="12" borderId="76" xfId="0" applyFont="1" applyFill="1" applyBorder="1" applyAlignment="1">
      <alignment horizontal="center" vertical="center"/>
    </xf>
    <xf numFmtId="0" fontId="63" fillId="23" borderId="77" xfId="0" applyFont="1" applyFill="1" applyBorder="1" applyAlignment="1">
      <alignment horizontal="center" vertical="center"/>
    </xf>
    <xf numFmtId="0" fontId="63" fillId="23" borderId="64" xfId="0" applyFont="1" applyFill="1" applyBorder="1" applyAlignment="1">
      <alignment horizontal="center" vertical="center"/>
    </xf>
    <xf numFmtId="0" fontId="63" fillId="23" borderId="91" xfId="0" applyFont="1" applyFill="1" applyBorder="1" applyAlignment="1">
      <alignment horizontal="center" vertical="center"/>
    </xf>
    <xf numFmtId="0" fontId="60" fillId="15" borderId="68" xfId="0" applyFont="1" applyFill="1" applyBorder="1" applyAlignment="1">
      <alignment horizontal="left" vertical="center"/>
    </xf>
    <xf numFmtId="0" fontId="60" fillId="15" borderId="66" xfId="0" applyFont="1" applyFill="1" applyBorder="1" applyAlignment="1">
      <alignment horizontal="left" vertical="center"/>
    </xf>
    <xf numFmtId="0" fontId="60" fillId="15" borderId="69" xfId="0" applyFont="1" applyFill="1" applyBorder="1" applyAlignment="1">
      <alignment horizontal="left" vertical="center"/>
    </xf>
    <xf numFmtId="0" fontId="60" fillId="15" borderId="67" xfId="0" applyFont="1" applyFill="1" applyBorder="1" applyAlignment="1">
      <alignment horizontal="left" vertical="center"/>
    </xf>
    <xf numFmtId="0" fontId="60" fillId="15" borderId="70" xfId="0" applyFont="1" applyFill="1" applyBorder="1" applyAlignment="1">
      <alignment horizontal="left" vertical="center"/>
    </xf>
    <xf numFmtId="0" fontId="60" fillId="15" borderId="71" xfId="0" applyFont="1" applyFill="1" applyBorder="1" applyAlignment="1">
      <alignment horizontal="left" vertical="center"/>
    </xf>
    <xf numFmtId="0" fontId="61" fillId="24" borderId="4" xfId="0" applyFont="1" applyFill="1" applyBorder="1" applyAlignment="1">
      <alignment horizontal="left" vertical="center"/>
    </xf>
    <xf numFmtId="0" fontId="61" fillId="24" borderId="25" xfId="0" applyFont="1" applyFill="1" applyBorder="1" applyAlignment="1">
      <alignment horizontal="left" vertical="center"/>
    </xf>
  </cellXfs>
  <cellStyles count="277">
    <cellStyle name="Comma [0]" xfId="1" builtinId="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7D807D"/>
      <rgbColor rgb="FF000000"/>
      <rgbColor rgb="FF75D5FF"/>
      <rgbColor rgb="FF485E18"/>
      <rgbColor rgb="FFFFFFFF"/>
      <rgbColor rgb="FF282C27"/>
      <rgbColor rgb="FFA5A5A5"/>
      <rgbColor rgb="FFBFBFBF"/>
      <rgbColor rgb="FF6C8D24"/>
      <rgbColor rgb="FF7F7F7F"/>
      <rgbColor rgb="FFD2E4AC"/>
      <rgbColor rgb="FF91BD30"/>
      <rgbColor rgb="FFF2F2F2"/>
      <rgbColor rgb="FF205861"/>
      <rgbColor rgb="FF308491"/>
      <rgbColor rgb="FFD8EFF2"/>
      <rgbColor rgb="FFC00000"/>
      <rgbColor rgb="FF53463A"/>
      <rgbColor rgb="FF7C6957"/>
      <rgbColor rgb="FFA68C75"/>
      <rgbColor rgb="FFAAAAAA"/>
      <rgbColor rgb="FF3A3B39"/>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59070</xdr:colOff>
      <xdr:row>3</xdr:row>
      <xdr:rowOff>73837</xdr:rowOff>
    </xdr:from>
    <xdr:to>
      <xdr:col>2</xdr:col>
      <xdr:colOff>457200</xdr:colOff>
      <xdr:row>16</xdr:row>
      <xdr:rowOff>228601</xdr:rowOff>
    </xdr:to>
    <xdr:cxnSp macro="">
      <xdr:nvCxnSpPr>
        <xdr:cNvPr id="6" name="Straight Connector 5"/>
        <xdr:cNvCxnSpPr/>
      </xdr:nvCxnSpPr>
      <xdr:spPr>
        <a:xfrm flipH="1" flipV="1">
          <a:off x="2879651" y="1402907"/>
          <a:ext cx="398130" cy="4791741"/>
        </a:xfrm>
        <a:prstGeom prst="line">
          <a:avLst/>
        </a:prstGeom>
        <a:noFill/>
        <a:ln w="12700" cap="flat">
          <a:solidFill>
            <a:schemeClr val="accent1"/>
          </a:solidFill>
          <a:prstDash val="solid"/>
          <a:miter lim="800000"/>
        </a:ln>
        <a:effectLst/>
        <a:sp3d/>
      </xdr:spPr>
      <xdr:style>
        <a:lnRef idx="0">
          <a:scrgbClr r="0" g="0" b="0"/>
        </a:lnRef>
        <a:fillRef idx="0">
          <a:scrgbClr r="0" g="0" b="0"/>
        </a:fillRef>
        <a:effectRef idx="0">
          <a:scrgbClr r="0" g="0" b="0"/>
        </a:effectRef>
        <a:fontRef idx="none"/>
      </xdr:style>
    </xdr:cxnSp>
    <xdr:clientData/>
  </xdr:twoCellAnchor>
  <xdr:twoCellAnchor>
    <xdr:from>
      <xdr:col>1</xdr:col>
      <xdr:colOff>2006600</xdr:colOff>
      <xdr:row>3</xdr:row>
      <xdr:rowOff>88604</xdr:rowOff>
    </xdr:from>
    <xdr:to>
      <xdr:col>1</xdr:col>
      <xdr:colOff>2466163</xdr:colOff>
      <xdr:row>16</xdr:row>
      <xdr:rowOff>241301</xdr:rowOff>
    </xdr:to>
    <xdr:cxnSp macro="">
      <xdr:nvCxnSpPr>
        <xdr:cNvPr id="24" name="Straight Connector 23"/>
        <xdr:cNvCxnSpPr/>
      </xdr:nvCxnSpPr>
      <xdr:spPr>
        <a:xfrm flipV="1">
          <a:off x="2287181" y="1417674"/>
          <a:ext cx="459563" cy="4789674"/>
        </a:xfrm>
        <a:prstGeom prst="line">
          <a:avLst/>
        </a:prstGeom>
        <a:noFill/>
        <a:ln w="12700" cap="flat">
          <a:solidFill>
            <a:schemeClr val="accent1"/>
          </a:solidFill>
          <a:prstDash val="solid"/>
          <a:miter lim="800000"/>
        </a:ln>
        <a:effectLst/>
        <a:sp3d/>
      </xdr:spPr>
      <xdr:style>
        <a:lnRef idx="0">
          <a:scrgbClr r="0" g="0" b="0"/>
        </a:lnRef>
        <a:fillRef idx="0">
          <a:scrgbClr r="0" g="0" b="0"/>
        </a:fillRef>
        <a:effectRef idx="0">
          <a:scrgbClr r="0" g="0" b="0"/>
        </a:effectRef>
        <a:fontRef idx="none"/>
      </xdr:style>
    </xdr:cxnSp>
    <xdr:clientData/>
  </xdr:twoCellAnchor>
  <xdr:twoCellAnchor>
    <xdr:from>
      <xdr:col>1</xdr:col>
      <xdr:colOff>1650823</xdr:colOff>
      <xdr:row>1</xdr:row>
      <xdr:rowOff>226646</xdr:rowOff>
    </xdr:from>
    <xdr:to>
      <xdr:col>2</xdr:col>
      <xdr:colOff>787223</xdr:colOff>
      <xdr:row>3</xdr:row>
      <xdr:rowOff>84409</xdr:rowOff>
    </xdr:to>
    <xdr:grpSp>
      <xdr:nvGrpSpPr>
        <xdr:cNvPr id="4" name="Group 4"/>
        <xdr:cNvGrpSpPr/>
      </xdr:nvGrpSpPr>
      <xdr:grpSpPr>
        <a:xfrm>
          <a:off x="1931404" y="669669"/>
          <a:ext cx="1676400" cy="935787"/>
          <a:chOff x="50800" y="-1253909"/>
          <a:chExt cx="1676400" cy="867413"/>
        </a:xfrm>
      </xdr:grpSpPr>
      <xdr:sp macro="" textlink="">
        <xdr:nvSpPr>
          <xdr:cNvPr id="2" name="Shape 2"/>
          <xdr:cNvSpPr/>
        </xdr:nvSpPr>
        <xdr:spPr>
          <a:xfrm>
            <a:off x="50800" y="-1253909"/>
            <a:ext cx="1676400" cy="867413"/>
          </a:xfrm>
          <a:prstGeom prst="ellipse">
            <a:avLst/>
          </a:prstGeom>
          <a:solidFill>
            <a:schemeClr val="tx1"/>
          </a:solidFill>
          <a:ln w="12700" cap="flat">
            <a:solidFill>
              <a:schemeClr val="accent4"/>
            </a:solidFill>
            <a:prstDash val="solid"/>
            <a:miter lim="800000"/>
          </a:ln>
          <a:effectLst/>
        </xdr:spPr>
        <xdr:txBody>
          <a:bodyPr/>
          <a:lstStyle/>
          <a:p>
            <a:endParaRPr/>
          </a:p>
        </xdr:txBody>
      </xdr:sp>
      <xdr:sp macro="" textlink="">
        <xdr:nvSpPr>
          <xdr:cNvPr id="3" name="Shape 3"/>
          <xdr:cNvSpPr txBox="1"/>
        </xdr:nvSpPr>
        <xdr:spPr>
          <a:xfrm>
            <a:off x="408350" y="-1172882"/>
            <a:ext cx="1092398" cy="70535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chemeClr val="bg1"/>
                </a:solidFill>
                <a:uFillTx/>
                <a:latin typeface="Arial"/>
                <a:ea typeface="Arial"/>
                <a:cs typeface="Arial"/>
                <a:sym typeface="Arial"/>
              </a:rPr>
              <a:t>Tăng trưởng </a:t>
            </a:r>
          </a:p>
        </xdr:txBody>
      </xdr:sp>
    </xdr:grpSp>
    <xdr:clientData/>
  </xdr:twoCellAnchor>
  <xdr:twoCellAnchor>
    <xdr:from>
      <xdr:col>1</xdr:col>
      <xdr:colOff>862829</xdr:colOff>
      <xdr:row>8</xdr:row>
      <xdr:rowOff>137158</xdr:rowOff>
    </xdr:from>
    <xdr:to>
      <xdr:col>1</xdr:col>
      <xdr:colOff>2539229</xdr:colOff>
      <xdr:row>11</xdr:row>
      <xdr:rowOff>236221</xdr:rowOff>
    </xdr:to>
    <xdr:grpSp>
      <xdr:nvGrpSpPr>
        <xdr:cNvPr id="11" name="Group 4"/>
        <xdr:cNvGrpSpPr/>
      </xdr:nvGrpSpPr>
      <xdr:grpSpPr>
        <a:xfrm>
          <a:off x="1143410" y="4109600"/>
          <a:ext cx="1676400" cy="985109"/>
          <a:chOff x="165100" y="-396603"/>
          <a:chExt cx="1676400" cy="867412"/>
        </a:xfrm>
      </xdr:grpSpPr>
      <xdr:sp macro="" textlink="">
        <xdr:nvSpPr>
          <xdr:cNvPr id="12" name="Shape 2"/>
          <xdr:cNvSpPr/>
        </xdr:nvSpPr>
        <xdr:spPr>
          <a:xfrm>
            <a:off x="165100" y="-396603"/>
            <a:ext cx="1676400" cy="867412"/>
          </a:xfrm>
          <a:prstGeom prst="ellipse">
            <a:avLst/>
          </a:prstGeom>
          <a:solidFill>
            <a:schemeClr val="accent4"/>
          </a:solidFill>
          <a:ln w="12700" cap="flat">
            <a:solidFill>
              <a:schemeClr val="accent4"/>
            </a:solidFill>
            <a:prstDash val="solid"/>
            <a:miter lim="800000"/>
          </a:ln>
          <a:effectLst/>
        </xdr:spPr>
        <xdr:txBody>
          <a:bodyPr/>
          <a:lstStyle/>
          <a:p>
            <a:endParaRPr/>
          </a:p>
        </xdr:txBody>
      </xdr:sp>
      <xdr:sp macro="" textlink="">
        <xdr:nvSpPr>
          <xdr:cNvPr id="13" name="Shape 3"/>
          <xdr:cNvSpPr txBox="1"/>
        </xdr:nvSpPr>
        <xdr:spPr>
          <a:xfrm>
            <a:off x="391552" y="-224554"/>
            <a:ext cx="1223496" cy="500368"/>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endParaRPr sz="1100" b="0" i="0" u="none" strike="noStrike" cap="none" spc="0" baseline="0">
              <a:ln>
                <a:noFill/>
              </a:ln>
              <a:solidFill>
                <a:srgbClr val="000000"/>
              </a:solidFill>
              <a:uFillTx/>
              <a:latin typeface="Arial"/>
              <a:ea typeface="Arial"/>
              <a:cs typeface="Arial"/>
              <a:sym typeface="Arial"/>
            </a:endParaRPr>
          </a:p>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Thêm khách hàng</a:t>
            </a:r>
          </a:p>
        </xdr:txBody>
      </xdr:sp>
    </xdr:grpSp>
    <xdr:clientData/>
  </xdr:twoCellAnchor>
  <xdr:twoCellAnchor>
    <xdr:from>
      <xdr:col>1</xdr:col>
      <xdr:colOff>2465990</xdr:colOff>
      <xdr:row>8</xdr:row>
      <xdr:rowOff>149858</xdr:rowOff>
    </xdr:from>
    <xdr:to>
      <xdr:col>2</xdr:col>
      <xdr:colOff>1602390</xdr:colOff>
      <xdr:row>11</xdr:row>
      <xdr:rowOff>248921</xdr:rowOff>
    </xdr:to>
    <xdr:sp macro="" textlink="">
      <xdr:nvSpPr>
        <xdr:cNvPr id="14" name="Shape 2"/>
        <xdr:cNvSpPr/>
      </xdr:nvSpPr>
      <xdr:spPr>
        <a:xfrm>
          <a:off x="2746571" y="3162416"/>
          <a:ext cx="1676400" cy="985110"/>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2</xdr:col>
      <xdr:colOff>132907</xdr:colOff>
      <xdr:row>8</xdr:row>
      <xdr:rowOff>242993</xdr:rowOff>
    </xdr:from>
    <xdr:to>
      <xdr:col>2</xdr:col>
      <xdr:colOff>1373372</xdr:colOff>
      <xdr:row>11</xdr:row>
      <xdr:rowOff>181186</xdr:rowOff>
    </xdr:to>
    <xdr:sp macro="" textlink="">
      <xdr:nvSpPr>
        <xdr:cNvPr id="15" name="Shape 3"/>
        <xdr:cNvSpPr txBox="1"/>
      </xdr:nvSpPr>
      <xdr:spPr>
        <a:xfrm>
          <a:off x="2953488" y="3255551"/>
          <a:ext cx="1240465" cy="82424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endParaRPr sz="1100" b="0" i="0" u="none" strike="noStrike" cap="none" spc="0" baseline="0">
            <a:ln>
              <a:noFill/>
            </a:ln>
            <a:solidFill>
              <a:srgbClr val="000000"/>
            </a:solidFill>
            <a:uFillTx/>
            <a:latin typeface="Arial"/>
            <a:ea typeface="Arial"/>
            <a:cs typeface="Arial"/>
            <a:sym typeface="Arial"/>
          </a:endParaRPr>
        </a:p>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Giá trị hợp đồng lớn hơn</a:t>
          </a:r>
          <a:endParaRPr sz="1100" b="0" i="0" u="none" strike="noStrike" cap="none" spc="0" baseline="0">
            <a:ln>
              <a:noFill/>
            </a:ln>
            <a:solidFill>
              <a:srgbClr val="000000"/>
            </a:solidFill>
            <a:uFillTx/>
            <a:latin typeface="Arial"/>
            <a:ea typeface="Arial"/>
            <a:cs typeface="Arial"/>
            <a:sym typeface="Arial"/>
          </a:endParaRPr>
        </a:p>
      </xdr:txBody>
    </xdr:sp>
    <xdr:clientData/>
  </xdr:twoCellAnchor>
  <xdr:twoCellAnchor>
    <xdr:from>
      <xdr:col>1</xdr:col>
      <xdr:colOff>975360</xdr:colOff>
      <xdr:row>12</xdr:row>
      <xdr:rowOff>206744</xdr:rowOff>
    </xdr:from>
    <xdr:to>
      <xdr:col>2</xdr:col>
      <xdr:colOff>111760</xdr:colOff>
      <xdr:row>14</xdr:row>
      <xdr:rowOff>413488</xdr:rowOff>
    </xdr:to>
    <xdr:sp macro="" textlink="">
      <xdr:nvSpPr>
        <xdr:cNvPr id="16" name="Shape 2"/>
        <xdr:cNvSpPr/>
      </xdr:nvSpPr>
      <xdr:spPr>
        <a:xfrm>
          <a:off x="1255941" y="4518837"/>
          <a:ext cx="1676400" cy="959884"/>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1</xdr:col>
      <xdr:colOff>1092791</xdr:colOff>
      <xdr:row>13</xdr:row>
      <xdr:rowOff>88604</xdr:rowOff>
    </xdr:from>
    <xdr:to>
      <xdr:col>1</xdr:col>
      <xdr:colOff>2425308</xdr:colOff>
      <xdr:row>14</xdr:row>
      <xdr:rowOff>295349</xdr:rowOff>
    </xdr:to>
    <xdr:sp macro="" textlink="">
      <xdr:nvSpPr>
        <xdr:cNvPr id="17" name="Shape 3"/>
        <xdr:cNvSpPr txBox="1"/>
      </xdr:nvSpPr>
      <xdr:spPr>
        <a:xfrm>
          <a:off x="1373372" y="4651744"/>
          <a:ext cx="1332517" cy="708838"/>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Sự hài lòng của khách hàng</a:t>
          </a:r>
        </a:p>
      </xdr:txBody>
    </xdr:sp>
    <xdr:clientData/>
  </xdr:twoCellAnchor>
  <xdr:twoCellAnchor>
    <xdr:from>
      <xdr:col>1</xdr:col>
      <xdr:colOff>2372360</xdr:colOff>
      <xdr:row>12</xdr:row>
      <xdr:rowOff>206745</xdr:rowOff>
    </xdr:from>
    <xdr:to>
      <xdr:col>2</xdr:col>
      <xdr:colOff>1508760</xdr:colOff>
      <xdr:row>14</xdr:row>
      <xdr:rowOff>428256</xdr:rowOff>
    </xdr:to>
    <xdr:sp macro="" textlink="">
      <xdr:nvSpPr>
        <xdr:cNvPr id="18" name="Shape 2"/>
        <xdr:cNvSpPr/>
      </xdr:nvSpPr>
      <xdr:spPr>
        <a:xfrm>
          <a:off x="2652941" y="4563140"/>
          <a:ext cx="1676400" cy="974651"/>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2</xdr:col>
      <xdr:colOff>73579</xdr:colOff>
      <xdr:row>13</xdr:row>
      <xdr:rowOff>103373</xdr:rowOff>
    </xdr:from>
    <xdr:to>
      <xdr:col>2</xdr:col>
      <xdr:colOff>1297075</xdr:colOff>
      <xdr:row>14</xdr:row>
      <xdr:rowOff>251047</xdr:rowOff>
    </xdr:to>
    <xdr:sp macro="" textlink="">
      <xdr:nvSpPr>
        <xdr:cNvPr id="19" name="Shape 3"/>
        <xdr:cNvSpPr txBox="1"/>
      </xdr:nvSpPr>
      <xdr:spPr>
        <a:xfrm>
          <a:off x="2894160" y="4710815"/>
          <a:ext cx="1223496" cy="64976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Sự tham gia của nhân viên</a:t>
          </a:r>
        </a:p>
      </xdr:txBody>
    </xdr:sp>
    <xdr:clientData/>
  </xdr:twoCellAnchor>
  <xdr:twoCellAnchor>
    <xdr:from>
      <xdr:col>1</xdr:col>
      <xdr:colOff>968745</xdr:colOff>
      <xdr:row>3</xdr:row>
      <xdr:rowOff>338292</xdr:rowOff>
    </xdr:from>
    <xdr:to>
      <xdr:col>2</xdr:col>
      <xdr:colOff>39105</xdr:colOff>
      <xdr:row>5</xdr:row>
      <xdr:rowOff>315434</xdr:rowOff>
    </xdr:to>
    <xdr:sp macro="" textlink="">
      <xdr:nvSpPr>
        <xdr:cNvPr id="20" name="Shape 2"/>
        <xdr:cNvSpPr/>
      </xdr:nvSpPr>
      <xdr:spPr>
        <a:xfrm>
          <a:off x="1249326" y="1667362"/>
          <a:ext cx="1610360" cy="907491"/>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1</xdr:col>
      <xdr:colOff>1158692</xdr:colOff>
      <xdr:row>4</xdr:row>
      <xdr:rowOff>61433</xdr:rowOff>
    </xdr:from>
    <xdr:to>
      <xdr:col>1</xdr:col>
      <xdr:colOff>2382188</xdr:colOff>
      <xdr:row>5</xdr:row>
      <xdr:rowOff>150333</xdr:rowOff>
    </xdr:to>
    <xdr:sp macro="" textlink="">
      <xdr:nvSpPr>
        <xdr:cNvPr id="21" name="Shape 3"/>
        <xdr:cNvSpPr txBox="1"/>
      </xdr:nvSpPr>
      <xdr:spPr>
        <a:xfrm>
          <a:off x="1439273" y="1833526"/>
          <a:ext cx="1223496" cy="57622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Giảm chi phí</a:t>
          </a:r>
          <a:endParaRPr sz="1100" b="0" i="0" u="none" strike="noStrike" cap="none" spc="0" baseline="0">
            <a:ln>
              <a:noFill/>
            </a:ln>
            <a:solidFill>
              <a:srgbClr val="000000"/>
            </a:solidFill>
            <a:uFillTx/>
            <a:latin typeface="Arial"/>
            <a:ea typeface="Arial"/>
            <a:cs typeface="Arial"/>
            <a:sym typeface="Arial"/>
          </a:endParaRPr>
        </a:p>
      </xdr:txBody>
    </xdr:sp>
    <xdr:clientData/>
  </xdr:twoCellAnchor>
  <xdr:twoCellAnchor>
    <xdr:from>
      <xdr:col>1</xdr:col>
      <xdr:colOff>2493749</xdr:colOff>
      <xdr:row>3</xdr:row>
      <xdr:rowOff>355599</xdr:rowOff>
    </xdr:from>
    <xdr:to>
      <xdr:col>2</xdr:col>
      <xdr:colOff>1580117</xdr:colOff>
      <xdr:row>5</xdr:row>
      <xdr:rowOff>342900</xdr:rowOff>
    </xdr:to>
    <xdr:sp macro="" textlink="">
      <xdr:nvSpPr>
        <xdr:cNvPr id="22" name="Shape 2"/>
        <xdr:cNvSpPr/>
      </xdr:nvSpPr>
      <xdr:spPr>
        <a:xfrm>
          <a:off x="2774330" y="1684669"/>
          <a:ext cx="1626368" cy="917650"/>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2</xdr:col>
      <xdr:colOff>162442</xdr:colOff>
      <xdr:row>4</xdr:row>
      <xdr:rowOff>50800</xdr:rowOff>
    </xdr:from>
    <xdr:to>
      <xdr:col>2</xdr:col>
      <xdr:colOff>1402907</xdr:colOff>
      <xdr:row>5</xdr:row>
      <xdr:rowOff>215900</xdr:rowOff>
    </xdr:to>
    <xdr:sp macro="" textlink="">
      <xdr:nvSpPr>
        <xdr:cNvPr id="23" name="Shape 3"/>
        <xdr:cNvSpPr txBox="1"/>
      </xdr:nvSpPr>
      <xdr:spPr>
        <a:xfrm>
          <a:off x="2983023" y="1822893"/>
          <a:ext cx="1240465" cy="65242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Tăng doanh thu</a:t>
          </a:r>
          <a:endParaRPr sz="1100" b="0" i="0" u="none" strike="noStrike" cap="none" spc="0" baseline="0">
            <a:ln>
              <a:noFill/>
            </a:ln>
            <a:solidFill>
              <a:srgbClr val="000000"/>
            </a:solidFill>
            <a:uFillTx/>
            <a:latin typeface="Arial"/>
            <a:ea typeface="Arial"/>
            <a:cs typeface="Arial"/>
            <a:sym typeface="Arial"/>
          </a:endParaRPr>
        </a:p>
      </xdr:txBody>
    </xdr:sp>
    <xdr:clientData/>
  </xdr:twoCellAnchor>
  <xdr:twoCellAnchor editAs="oneCell">
    <xdr:from>
      <xdr:col>1</xdr:col>
      <xdr:colOff>1689100</xdr:colOff>
      <xdr:row>16</xdr:row>
      <xdr:rowOff>114300</xdr:rowOff>
    </xdr:from>
    <xdr:to>
      <xdr:col>2</xdr:col>
      <xdr:colOff>787993</xdr:colOff>
      <xdr:row>20</xdr:row>
      <xdr:rowOff>76199</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500" y="5003800"/>
          <a:ext cx="1638893" cy="15366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660400</xdr:colOff>
          <xdr:row>4</xdr:row>
          <xdr:rowOff>12700</xdr:rowOff>
        </xdr:from>
        <xdr:to>
          <xdr:col>15</xdr:col>
          <xdr:colOff>2311400</xdr:colOff>
          <xdr:row>4</xdr:row>
          <xdr:rowOff>495300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1300" b="0" i="0" u="none" strike="noStrike" baseline="0">
                  <a:solidFill>
                    <a:srgbClr val="000000"/>
                  </a:solidFill>
                  <a:latin typeface="Lucida Grande"/>
                  <a:ea typeface="Lucida Grande"/>
                  <a:cs typeface="Lucida Grande"/>
                </a:rPr>
                <a:t>Sự hài lòng của khách hàng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4</xdr:row>
          <xdr:rowOff>508000</xdr:rowOff>
        </xdr:from>
        <xdr:to>
          <xdr:col>16</xdr:col>
          <xdr:colOff>228600</xdr:colOff>
          <xdr:row>5</xdr:row>
          <xdr:rowOff>215900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pt-BR" sz="1300" b="0" i="0" u="none" strike="noStrike" baseline="0">
                  <a:solidFill>
                    <a:srgbClr val="000000"/>
                  </a:solidFill>
                  <a:latin typeface="Lucida Grande"/>
                  <a:ea typeface="Lucida Grande"/>
                  <a:cs typeface="Lucida Grande"/>
                </a:rPr>
                <a:t>Sự tham gia của nhân viên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393700</xdr:colOff>
          <xdr:row>4</xdr:row>
          <xdr:rowOff>12700</xdr:rowOff>
        </xdr:from>
        <xdr:to>
          <xdr:col>21</xdr:col>
          <xdr:colOff>292100</xdr:colOff>
          <xdr:row>4</xdr:row>
          <xdr:rowOff>495300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1300" b="0" i="0" u="none" strike="noStrike" baseline="0">
                  <a:solidFill>
                    <a:srgbClr val="000000"/>
                  </a:solidFill>
                  <a:latin typeface="Lucida Grande"/>
                  <a:ea typeface="Lucida Grande"/>
                  <a:cs typeface="Lucida Grande"/>
                </a:rPr>
                <a:t>Giảm chi phí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393700</xdr:colOff>
          <xdr:row>4</xdr:row>
          <xdr:rowOff>469900</xdr:rowOff>
        </xdr:from>
        <xdr:to>
          <xdr:col>21</xdr:col>
          <xdr:colOff>292100</xdr:colOff>
          <xdr:row>5</xdr:row>
          <xdr:rowOff>190500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ro-RO" sz="1300" b="0" i="0" u="none" strike="noStrike" baseline="0">
                  <a:solidFill>
                    <a:srgbClr val="000000"/>
                  </a:solidFill>
                  <a:latin typeface="Lucida Grande"/>
                  <a:ea typeface="Lucida Grande"/>
                  <a:cs typeface="Lucida Grande"/>
                </a:rPr>
                <a:t>Tăng doanh thu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558800</xdr:colOff>
          <xdr:row>4</xdr:row>
          <xdr:rowOff>0</xdr:rowOff>
        </xdr:from>
        <xdr:to>
          <xdr:col>25</xdr:col>
          <xdr:colOff>88900</xdr:colOff>
          <xdr:row>4</xdr:row>
          <xdr:rowOff>482600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fr-FR" sz="1300" b="0" i="0" u="none" strike="noStrike" baseline="0">
                  <a:solidFill>
                    <a:srgbClr val="000000"/>
                  </a:solidFill>
                  <a:latin typeface="Lucida Grande"/>
                  <a:ea typeface="Lucida Grande"/>
                  <a:cs typeface="Lucida Grande"/>
                </a:rPr>
                <a:t>Dài hạn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558800</xdr:colOff>
          <xdr:row>4</xdr:row>
          <xdr:rowOff>469900</xdr:rowOff>
        </xdr:from>
        <xdr:to>
          <xdr:col>25</xdr:col>
          <xdr:colOff>88900</xdr:colOff>
          <xdr:row>5</xdr:row>
          <xdr:rowOff>190500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Ngắn hạn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12700</xdr:rowOff>
        </xdr:from>
        <xdr:to>
          <xdr:col>8</xdr:col>
          <xdr:colOff>1993900</xdr:colOff>
          <xdr:row>9</xdr:row>
          <xdr:rowOff>114300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pt-BR" sz="1300" b="0" i="0" u="none" strike="noStrike" baseline="0">
                  <a:solidFill>
                    <a:srgbClr val="000000"/>
                  </a:solidFill>
                  <a:latin typeface="Lucida Grande"/>
                  <a:ea typeface="Lucida Grande"/>
                  <a:cs typeface="Lucida Grande"/>
                </a:rPr>
                <a:t>Cá nhân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8</xdr:row>
          <xdr:rowOff>12700</xdr:rowOff>
        </xdr:from>
        <xdr:to>
          <xdr:col>13</xdr:col>
          <xdr:colOff>406400</xdr:colOff>
          <xdr:row>9</xdr:row>
          <xdr:rowOff>114300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s-IS" sz="1300" b="0" i="0" u="none" strike="noStrike" baseline="0">
                  <a:solidFill>
                    <a:srgbClr val="000000"/>
                  </a:solidFill>
                  <a:latin typeface="Lucida Grande"/>
                  <a:ea typeface="Lucida Grande"/>
                  <a:cs typeface="Lucida Grande"/>
                </a:rPr>
                <a:t>Nhóm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13</xdr:row>
          <xdr:rowOff>25400</xdr:rowOff>
        </xdr:from>
        <xdr:to>
          <xdr:col>6</xdr:col>
          <xdr:colOff>25400</xdr:colOff>
          <xdr:row>13</xdr:row>
          <xdr:rowOff>431800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13</xdr:row>
          <xdr:rowOff>25400</xdr:rowOff>
        </xdr:from>
        <xdr:to>
          <xdr:col>7</xdr:col>
          <xdr:colOff>558800</xdr:colOff>
          <xdr:row>13</xdr:row>
          <xdr:rowOff>431800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59070</xdr:colOff>
      <xdr:row>3</xdr:row>
      <xdr:rowOff>73837</xdr:rowOff>
    </xdr:from>
    <xdr:to>
      <xdr:col>2</xdr:col>
      <xdr:colOff>457200</xdr:colOff>
      <xdr:row>16</xdr:row>
      <xdr:rowOff>228601</xdr:rowOff>
    </xdr:to>
    <xdr:cxnSp macro="">
      <xdr:nvCxnSpPr>
        <xdr:cNvPr id="2" name="Straight Connector 1"/>
        <xdr:cNvCxnSpPr/>
      </xdr:nvCxnSpPr>
      <xdr:spPr>
        <a:xfrm flipH="1" flipV="1">
          <a:off x="2878470" y="1597837"/>
          <a:ext cx="398130" cy="5895164"/>
        </a:xfrm>
        <a:prstGeom prst="line">
          <a:avLst/>
        </a:prstGeom>
        <a:noFill/>
        <a:ln w="12700" cap="flat">
          <a:solidFill>
            <a:schemeClr val="accent1"/>
          </a:solidFill>
          <a:prstDash val="solid"/>
          <a:miter lim="800000"/>
        </a:ln>
        <a:effectLst/>
        <a:sp3d/>
      </xdr:spPr>
      <xdr:style>
        <a:lnRef idx="0">
          <a:scrgbClr r="0" g="0" b="0"/>
        </a:lnRef>
        <a:fillRef idx="0">
          <a:scrgbClr r="0" g="0" b="0"/>
        </a:fillRef>
        <a:effectRef idx="0">
          <a:scrgbClr r="0" g="0" b="0"/>
        </a:effectRef>
        <a:fontRef idx="none"/>
      </xdr:style>
    </xdr:cxnSp>
    <xdr:clientData/>
  </xdr:twoCellAnchor>
  <xdr:twoCellAnchor>
    <xdr:from>
      <xdr:col>1</xdr:col>
      <xdr:colOff>2006600</xdr:colOff>
      <xdr:row>3</xdr:row>
      <xdr:rowOff>88604</xdr:rowOff>
    </xdr:from>
    <xdr:to>
      <xdr:col>1</xdr:col>
      <xdr:colOff>2466163</xdr:colOff>
      <xdr:row>16</xdr:row>
      <xdr:rowOff>241301</xdr:rowOff>
    </xdr:to>
    <xdr:cxnSp macro="">
      <xdr:nvCxnSpPr>
        <xdr:cNvPr id="3" name="Straight Connector 2"/>
        <xdr:cNvCxnSpPr/>
      </xdr:nvCxnSpPr>
      <xdr:spPr>
        <a:xfrm flipV="1">
          <a:off x="2286000" y="1612604"/>
          <a:ext cx="459563" cy="5893097"/>
        </a:xfrm>
        <a:prstGeom prst="line">
          <a:avLst/>
        </a:prstGeom>
        <a:noFill/>
        <a:ln w="12700" cap="flat">
          <a:solidFill>
            <a:schemeClr val="accent1"/>
          </a:solidFill>
          <a:prstDash val="solid"/>
          <a:miter lim="800000"/>
        </a:ln>
        <a:effectLst/>
        <a:sp3d/>
      </xdr:spPr>
      <xdr:style>
        <a:lnRef idx="0">
          <a:scrgbClr r="0" g="0" b="0"/>
        </a:lnRef>
        <a:fillRef idx="0">
          <a:scrgbClr r="0" g="0" b="0"/>
        </a:fillRef>
        <a:effectRef idx="0">
          <a:scrgbClr r="0" g="0" b="0"/>
        </a:effectRef>
        <a:fontRef idx="none"/>
      </xdr:style>
    </xdr:cxnSp>
    <xdr:clientData/>
  </xdr:twoCellAnchor>
  <xdr:twoCellAnchor>
    <xdr:from>
      <xdr:col>1</xdr:col>
      <xdr:colOff>1650823</xdr:colOff>
      <xdr:row>1</xdr:row>
      <xdr:rowOff>226646</xdr:rowOff>
    </xdr:from>
    <xdr:to>
      <xdr:col>2</xdr:col>
      <xdr:colOff>787223</xdr:colOff>
      <xdr:row>3</xdr:row>
      <xdr:rowOff>84409</xdr:rowOff>
    </xdr:to>
    <xdr:grpSp>
      <xdr:nvGrpSpPr>
        <xdr:cNvPr id="4" name="Group 4"/>
        <xdr:cNvGrpSpPr/>
      </xdr:nvGrpSpPr>
      <xdr:grpSpPr>
        <a:xfrm>
          <a:off x="1931404" y="669669"/>
          <a:ext cx="1676400" cy="935787"/>
          <a:chOff x="50800" y="-1253909"/>
          <a:chExt cx="1676400" cy="867413"/>
        </a:xfrm>
      </xdr:grpSpPr>
      <xdr:sp macro="" textlink="">
        <xdr:nvSpPr>
          <xdr:cNvPr id="5" name="Shape 2"/>
          <xdr:cNvSpPr/>
        </xdr:nvSpPr>
        <xdr:spPr>
          <a:xfrm>
            <a:off x="50800" y="-1253909"/>
            <a:ext cx="1676400" cy="867413"/>
          </a:xfrm>
          <a:prstGeom prst="ellipse">
            <a:avLst/>
          </a:prstGeom>
          <a:solidFill>
            <a:schemeClr val="tx1"/>
          </a:solidFill>
          <a:ln w="12700" cap="flat">
            <a:solidFill>
              <a:schemeClr val="accent4"/>
            </a:solidFill>
            <a:prstDash val="solid"/>
            <a:miter lim="800000"/>
          </a:ln>
          <a:effectLst/>
        </xdr:spPr>
        <xdr:txBody>
          <a:bodyPr/>
          <a:lstStyle/>
          <a:p>
            <a:endParaRPr/>
          </a:p>
        </xdr:txBody>
      </xdr:sp>
      <xdr:sp macro="" textlink="">
        <xdr:nvSpPr>
          <xdr:cNvPr id="6" name="Shape 3"/>
          <xdr:cNvSpPr txBox="1"/>
        </xdr:nvSpPr>
        <xdr:spPr>
          <a:xfrm>
            <a:off x="408350" y="-1172882"/>
            <a:ext cx="1092398" cy="70535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chemeClr val="bg1"/>
                </a:solidFill>
                <a:uFillTx/>
                <a:latin typeface="Arial"/>
                <a:ea typeface="Arial"/>
                <a:cs typeface="Arial"/>
                <a:sym typeface="Arial"/>
              </a:rPr>
              <a:t>Tăng trưởng </a:t>
            </a:r>
          </a:p>
        </xdr:txBody>
      </xdr:sp>
    </xdr:grpSp>
    <xdr:clientData/>
  </xdr:twoCellAnchor>
  <xdr:twoCellAnchor>
    <xdr:from>
      <xdr:col>1</xdr:col>
      <xdr:colOff>862829</xdr:colOff>
      <xdr:row>8</xdr:row>
      <xdr:rowOff>137158</xdr:rowOff>
    </xdr:from>
    <xdr:to>
      <xdr:col>1</xdr:col>
      <xdr:colOff>2539229</xdr:colOff>
      <xdr:row>11</xdr:row>
      <xdr:rowOff>236221</xdr:rowOff>
    </xdr:to>
    <xdr:grpSp>
      <xdr:nvGrpSpPr>
        <xdr:cNvPr id="7" name="Group 4"/>
        <xdr:cNvGrpSpPr/>
      </xdr:nvGrpSpPr>
      <xdr:grpSpPr>
        <a:xfrm>
          <a:off x="1143410" y="4109600"/>
          <a:ext cx="1676400" cy="1147551"/>
          <a:chOff x="165100" y="-396603"/>
          <a:chExt cx="1676400" cy="867412"/>
        </a:xfrm>
      </xdr:grpSpPr>
      <xdr:sp macro="" textlink="">
        <xdr:nvSpPr>
          <xdr:cNvPr id="8" name="Shape 2"/>
          <xdr:cNvSpPr/>
        </xdr:nvSpPr>
        <xdr:spPr>
          <a:xfrm>
            <a:off x="165100" y="-396603"/>
            <a:ext cx="1676400" cy="867412"/>
          </a:xfrm>
          <a:prstGeom prst="ellipse">
            <a:avLst/>
          </a:prstGeom>
          <a:solidFill>
            <a:schemeClr val="accent4"/>
          </a:solidFill>
          <a:ln w="12700" cap="flat">
            <a:solidFill>
              <a:schemeClr val="accent4"/>
            </a:solidFill>
            <a:prstDash val="solid"/>
            <a:miter lim="800000"/>
          </a:ln>
          <a:effectLst/>
        </xdr:spPr>
        <xdr:txBody>
          <a:bodyPr/>
          <a:lstStyle/>
          <a:p>
            <a:endParaRPr/>
          </a:p>
        </xdr:txBody>
      </xdr:sp>
      <xdr:sp macro="" textlink="">
        <xdr:nvSpPr>
          <xdr:cNvPr id="9" name="Shape 3"/>
          <xdr:cNvSpPr txBox="1"/>
        </xdr:nvSpPr>
        <xdr:spPr>
          <a:xfrm>
            <a:off x="391552" y="-224554"/>
            <a:ext cx="1223496" cy="500368"/>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endParaRPr sz="1100" b="0" i="0" u="none" strike="noStrike" cap="none" spc="0" baseline="0">
              <a:ln>
                <a:noFill/>
              </a:ln>
              <a:solidFill>
                <a:srgbClr val="000000"/>
              </a:solidFill>
              <a:uFillTx/>
              <a:latin typeface="Arial"/>
              <a:ea typeface="Arial"/>
              <a:cs typeface="Arial"/>
              <a:sym typeface="Arial"/>
            </a:endParaRPr>
          </a:p>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Thêm khách hàng</a:t>
            </a:r>
          </a:p>
        </xdr:txBody>
      </xdr:sp>
    </xdr:grpSp>
    <xdr:clientData/>
  </xdr:twoCellAnchor>
  <xdr:twoCellAnchor>
    <xdr:from>
      <xdr:col>1</xdr:col>
      <xdr:colOff>2465990</xdr:colOff>
      <xdr:row>8</xdr:row>
      <xdr:rowOff>149858</xdr:rowOff>
    </xdr:from>
    <xdr:to>
      <xdr:col>2</xdr:col>
      <xdr:colOff>1602390</xdr:colOff>
      <xdr:row>11</xdr:row>
      <xdr:rowOff>248921</xdr:rowOff>
    </xdr:to>
    <xdr:sp macro="" textlink="">
      <xdr:nvSpPr>
        <xdr:cNvPr id="10" name="Shape 2"/>
        <xdr:cNvSpPr/>
      </xdr:nvSpPr>
      <xdr:spPr>
        <a:xfrm>
          <a:off x="2745390" y="4124958"/>
          <a:ext cx="1676400" cy="988063"/>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2</xdr:col>
      <xdr:colOff>132907</xdr:colOff>
      <xdr:row>8</xdr:row>
      <xdr:rowOff>242993</xdr:rowOff>
    </xdr:from>
    <xdr:to>
      <xdr:col>2</xdr:col>
      <xdr:colOff>1373372</xdr:colOff>
      <xdr:row>11</xdr:row>
      <xdr:rowOff>181186</xdr:rowOff>
    </xdr:to>
    <xdr:sp macro="" textlink="">
      <xdr:nvSpPr>
        <xdr:cNvPr id="11" name="Shape 3"/>
        <xdr:cNvSpPr txBox="1"/>
      </xdr:nvSpPr>
      <xdr:spPr>
        <a:xfrm>
          <a:off x="2952307" y="4218093"/>
          <a:ext cx="1240465" cy="82719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endParaRPr sz="1100" b="0" i="0" u="none" strike="noStrike" cap="none" spc="0" baseline="0">
            <a:ln>
              <a:noFill/>
            </a:ln>
            <a:solidFill>
              <a:srgbClr val="000000"/>
            </a:solidFill>
            <a:uFillTx/>
            <a:latin typeface="Arial"/>
            <a:ea typeface="Arial"/>
            <a:cs typeface="Arial"/>
            <a:sym typeface="Arial"/>
          </a:endParaRPr>
        </a:p>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Giá trị hợp đồng lớn hơn</a:t>
          </a:r>
          <a:endParaRPr sz="1100" b="0" i="0" u="none" strike="noStrike" cap="none" spc="0" baseline="0">
            <a:ln>
              <a:noFill/>
            </a:ln>
            <a:solidFill>
              <a:srgbClr val="000000"/>
            </a:solidFill>
            <a:uFillTx/>
            <a:latin typeface="Arial"/>
            <a:ea typeface="Arial"/>
            <a:cs typeface="Arial"/>
            <a:sym typeface="Arial"/>
          </a:endParaRPr>
        </a:p>
      </xdr:txBody>
    </xdr:sp>
    <xdr:clientData/>
  </xdr:twoCellAnchor>
  <xdr:twoCellAnchor>
    <xdr:from>
      <xdr:col>1</xdr:col>
      <xdr:colOff>975360</xdr:colOff>
      <xdr:row>12</xdr:row>
      <xdr:rowOff>206744</xdr:rowOff>
    </xdr:from>
    <xdr:to>
      <xdr:col>2</xdr:col>
      <xdr:colOff>111760</xdr:colOff>
      <xdr:row>14</xdr:row>
      <xdr:rowOff>413488</xdr:rowOff>
    </xdr:to>
    <xdr:sp macro="" textlink="">
      <xdr:nvSpPr>
        <xdr:cNvPr id="12" name="Shape 2"/>
        <xdr:cNvSpPr/>
      </xdr:nvSpPr>
      <xdr:spPr>
        <a:xfrm>
          <a:off x="1254760" y="5528044"/>
          <a:ext cx="1676400" cy="1248144"/>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1</xdr:col>
      <xdr:colOff>1092791</xdr:colOff>
      <xdr:row>13</xdr:row>
      <xdr:rowOff>88604</xdr:rowOff>
    </xdr:from>
    <xdr:to>
      <xdr:col>1</xdr:col>
      <xdr:colOff>2425308</xdr:colOff>
      <xdr:row>14</xdr:row>
      <xdr:rowOff>295349</xdr:rowOff>
    </xdr:to>
    <xdr:sp macro="" textlink="">
      <xdr:nvSpPr>
        <xdr:cNvPr id="13" name="Shape 3"/>
        <xdr:cNvSpPr txBox="1"/>
      </xdr:nvSpPr>
      <xdr:spPr>
        <a:xfrm>
          <a:off x="1372191" y="5663904"/>
          <a:ext cx="1332517" cy="99414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Sự hài lòng của khách hàng</a:t>
          </a:r>
        </a:p>
      </xdr:txBody>
    </xdr:sp>
    <xdr:clientData/>
  </xdr:twoCellAnchor>
  <xdr:twoCellAnchor>
    <xdr:from>
      <xdr:col>1</xdr:col>
      <xdr:colOff>2372360</xdr:colOff>
      <xdr:row>12</xdr:row>
      <xdr:rowOff>206745</xdr:rowOff>
    </xdr:from>
    <xdr:to>
      <xdr:col>2</xdr:col>
      <xdr:colOff>1508760</xdr:colOff>
      <xdr:row>14</xdr:row>
      <xdr:rowOff>428256</xdr:rowOff>
    </xdr:to>
    <xdr:sp macro="" textlink="">
      <xdr:nvSpPr>
        <xdr:cNvPr id="14" name="Shape 2"/>
        <xdr:cNvSpPr/>
      </xdr:nvSpPr>
      <xdr:spPr>
        <a:xfrm>
          <a:off x="2651760" y="5528045"/>
          <a:ext cx="1676400" cy="1262911"/>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2</xdr:col>
      <xdr:colOff>73579</xdr:colOff>
      <xdr:row>13</xdr:row>
      <xdr:rowOff>103373</xdr:rowOff>
    </xdr:from>
    <xdr:to>
      <xdr:col>2</xdr:col>
      <xdr:colOff>1297075</xdr:colOff>
      <xdr:row>14</xdr:row>
      <xdr:rowOff>251047</xdr:rowOff>
    </xdr:to>
    <xdr:sp macro="" textlink="">
      <xdr:nvSpPr>
        <xdr:cNvPr id="15" name="Shape 3"/>
        <xdr:cNvSpPr txBox="1"/>
      </xdr:nvSpPr>
      <xdr:spPr>
        <a:xfrm>
          <a:off x="2892979" y="5678673"/>
          <a:ext cx="1223496" cy="93507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Sự tham gia của nhân viên</a:t>
          </a:r>
        </a:p>
      </xdr:txBody>
    </xdr:sp>
    <xdr:clientData/>
  </xdr:twoCellAnchor>
  <xdr:twoCellAnchor>
    <xdr:from>
      <xdr:col>1</xdr:col>
      <xdr:colOff>968745</xdr:colOff>
      <xdr:row>3</xdr:row>
      <xdr:rowOff>338292</xdr:rowOff>
    </xdr:from>
    <xdr:to>
      <xdr:col>2</xdr:col>
      <xdr:colOff>39105</xdr:colOff>
      <xdr:row>5</xdr:row>
      <xdr:rowOff>315434</xdr:rowOff>
    </xdr:to>
    <xdr:sp macro="" textlink="">
      <xdr:nvSpPr>
        <xdr:cNvPr id="16" name="Shape 2"/>
        <xdr:cNvSpPr/>
      </xdr:nvSpPr>
      <xdr:spPr>
        <a:xfrm>
          <a:off x="1248145" y="1862292"/>
          <a:ext cx="1610360" cy="1196342"/>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1</xdr:col>
      <xdr:colOff>1158692</xdr:colOff>
      <xdr:row>4</xdr:row>
      <xdr:rowOff>61433</xdr:rowOff>
    </xdr:from>
    <xdr:to>
      <xdr:col>1</xdr:col>
      <xdr:colOff>2382188</xdr:colOff>
      <xdr:row>5</xdr:row>
      <xdr:rowOff>150333</xdr:rowOff>
    </xdr:to>
    <xdr:sp macro="" textlink="">
      <xdr:nvSpPr>
        <xdr:cNvPr id="17" name="Shape 3"/>
        <xdr:cNvSpPr txBox="1"/>
      </xdr:nvSpPr>
      <xdr:spPr>
        <a:xfrm>
          <a:off x="1438092" y="2029933"/>
          <a:ext cx="1223496" cy="8636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Giảm chi phí</a:t>
          </a:r>
          <a:endParaRPr sz="1100" b="0" i="0" u="none" strike="noStrike" cap="none" spc="0" baseline="0">
            <a:ln>
              <a:noFill/>
            </a:ln>
            <a:solidFill>
              <a:srgbClr val="000000"/>
            </a:solidFill>
            <a:uFillTx/>
            <a:latin typeface="Arial"/>
            <a:ea typeface="Arial"/>
            <a:cs typeface="Arial"/>
            <a:sym typeface="Arial"/>
          </a:endParaRPr>
        </a:p>
      </xdr:txBody>
    </xdr:sp>
    <xdr:clientData/>
  </xdr:twoCellAnchor>
  <xdr:twoCellAnchor>
    <xdr:from>
      <xdr:col>1</xdr:col>
      <xdr:colOff>2493749</xdr:colOff>
      <xdr:row>3</xdr:row>
      <xdr:rowOff>355599</xdr:rowOff>
    </xdr:from>
    <xdr:to>
      <xdr:col>2</xdr:col>
      <xdr:colOff>1580117</xdr:colOff>
      <xdr:row>5</xdr:row>
      <xdr:rowOff>342900</xdr:rowOff>
    </xdr:to>
    <xdr:sp macro="" textlink="">
      <xdr:nvSpPr>
        <xdr:cNvPr id="18" name="Shape 2"/>
        <xdr:cNvSpPr/>
      </xdr:nvSpPr>
      <xdr:spPr>
        <a:xfrm>
          <a:off x="2773149" y="1879599"/>
          <a:ext cx="1626368" cy="1206501"/>
        </a:xfrm>
        <a:prstGeom prst="ellipse">
          <a:avLst/>
        </a:prstGeom>
        <a:solidFill>
          <a:schemeClr val="accent4"/>
        </a:solidFill>
        <a:ln w="12700" cap="flat">
          <a:solidFill>
            <a:schemeClr val="accent4"/>
          </a:solidFill>
          <a:prstDash val="solid"/>
          <a:miter lim="800000"/>
        </a:ln>
        <a:effectLst/>
      </xdr:spPr>
      <xdr:txBody>
        <a:bodyPr/>
        <a:lstStyle/>
        <a:p>
          <a:endParaRPr/>
        </a:p>
      </xdr:txBody>
    </xdr:sp>
    <xdr:clientData/>
  </xdr:twoCellAnchor>
  <xdr:twoCellAnchor>
    <xdr:from>
      <xdr:col>2</xdr:col>
      <xdr:colOff>162442</xdr:colOff>
      <xdr:row>4</xdr:row>
      <xdr:rowOff>50800</xdr:rowOff>
    </xdr:from>
    <xdr:to>
      <xdr:col>2</xdr:col>
      <xdr:colOff>1402907</xdr:colOff>
      <xdr:row>5</xdr:row>
      <xdr:rowOff>215900</xdr:rowOff>
    </xdr:to>
    <xdr:sp macro="" textlink="">
      <xdr:nvSpPr>
        <xdr:cNvPr id="19" name="Shape 3"/>
        <xdr:cNvSpPr txBox="1"/>
      </xdr:nvSpPr>
      <xdr:spPr>
        <a:xfrm>
          <a:off x="2981842" y="2019300"/>
          <a:ext cx="1240465" cy="9398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rgbClr val="000000"/>
              </a:solidFill>
              <a:uFillTx/>
              <a:latin typeface="Arial"/>
              <a:ea typeface="Arial"/>
              <a:cs typeface="Arial"/>
              <a:sym typeface="Arial"/>
            </a:rPr>
            <a:t>Tăng doanh thu</a:t>
          </a:r>
          <a:endParaRPr sz="1100" b="0" i="0" u="none" strike="noStrike" cap="none" spc="0" baseline="0">
            <a:ln>
              <a:noFill/>
            </a:ln>
            <a:solidFill>
              <a:srgbClr val="000000"/>
            </a:solidFill>
            <a:uFillTx/>
            <a:latin typeface="Arial"/>
            <a:ea typeface="Arial"/>
            <a:cs typeface="Arial"/>
            <a:sym typeface="Arial"/>
          </a:endParaRPr>
        </a:p>
      </xdr:txBody>
    </xdr:sp>
    <xdr:clientData/>
  </xdr:twoCellAnchor>
  <xdr:twoCellAnchor editAs="oneCell">
    <xdr:from>
      <xdr:col>1</xdr:col>
      <xdr:colOff>1689100</xdr:colOff>
      <xdr:row>16</xdr:row>
      <xdr:rowOff>114300</xdr:rowOff>
    </xdr:from>
    <xdr:to>
      <xdr:col>2</xdr:col>
      <xdr:colOff>787993</xdr:colOff>
      <xdr:row>20</xdr:row>
      <xdr:rowOff>76199</xdr:rowOff>
    </xdr:to>
    <xdr:pic>
      <xdr:nvPicPr>
        <xdr:cNvPr id="20" name="Picture 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500" y="7378700"/>
          <a:ext cx="1638893" cy="15366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660400</xdr:colOff>
          <xdr:row>4</xdr:row>
          <xdr:rowOff>12700</xdr:rowOff>
        </xdr:from>
        <xdr:to>
          <xdr:col>16</xdr:col>
          <xdr:colOff>114300</xdr:colOff>
          <xdr:row>4</xdr:row>
          <xdr:rowOff>495300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1300" b="0" i="0" u="none" strike="noStrike" baseline="0">
                  <a:solidFill>
                    <a:srgbClr val="000000"/>
                  </a:solidFill>
                  <a:latin typeface="Lucida Grande"/>
                  <a:ea typeface="Lucida Grande"/>
                  <a:cs typeface="Lucida Grande"/>
                </a:rPr>
                <a:t>Sự hài lòng của khách hàng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4</xdr:row>
          <xdr:rowOff>508000</xdr:rowOff>
        </xdr:from>
        <xdr:to>
          <xdr:col>16</xdr:col>
          <xdr:colOff>419100</xdr:colOff>
          <xdr:row>5</xdr:row>
          <xdr:rowOff>215900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pt-BR" sz="1300" b="0" i="0" u="none" strike="noStrike" baseline="0">
                  <a:solidFill>
                    <a:srgbClr val="000000"/>
                  </a:solidFill>
                  <a:latin typeface="Lucida Grande"/>
                  <a:ea typeface="Lucida Grande"/>
                  <a:cs typeface="Lucida Grande"/>
                </a:rPr>
                <a:t>Sự tham gia của nhân viên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393700</xdr:colOff>
          <xdr:row>4</xdr:row>
          <xdr:rowOff>12700</xdr:rowOff>
        </xdr:from>
        <xdr:to>
          <xdr:col>21</xdr:col>
          <xdr:colOff>292100</xdr:colOff>
          <xdr:row>4</xdr:row>
          <xdr:rowOff>495300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1300" b="0" i="0" u="none" strike="noStrike" baseline="0">
                  <a:solidFill>
                    <a:srgbClr val="000000"/>
                  </a:solidFill>
                  <a:latin typeface="Lucida Grande"/>
                  <a:ea typeface="Lucida Grande"/>
                  <a:cs typeface="Lucida Grande"/>
                </a:rPr>
                <a:t>Giảm chi phí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393700</xdr:colOff>
          <xdr:row>4</xdr:row>
          <xdr:rowOff>469900</xdr:rowOff>
        </xdr:from>
        <xdr:to>
          <xdr:col>21</xdr:col>
          <xdr:colOff>292100</xdr:colOff>
          <xdr:row>5</xdr:row>
          <xdr:rowOff>190500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ro-RO" sz="1300" b="0" i="0" u="none" strike="noStrike" baseline="0">
                  <a:solidFill>
                    <a:srgbClr val="000000"/>
                  </a:solidFill>
                  <a:latin typeface="Lucida Grande"/>
                  <a:ea typeface="Lucida Grande"/>
                  <a:cs typeface="Lucida Grande"/>
                </a:rPr>
                <a:t>Tăng doanh thu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558800</xdr:colOff>
          <xdr:row>4</xdr:row>
          <xdr:rowOff>0</xdr:rowOff>
        </xdr:from>
        <xdr:to>
          <xdr:col>25</xdr:col>
          <xdr:colOff>88900</xdr:colOff>
          <xdr:row>4</xdr:row>
          <xdr:rowOff>482600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fr-FR" sz="1300" b="0" i="0" u="none" strike="noStrike" baseline="0">
                  <a:solidFill>
                    <a:srgbClr val="000000"/>
                  </a:solidFill>
                  <a:latin typeface="Lucida Grande"/>
                  <a:ea typeface="Lucida Grande"/>
                  <a:cs typeface="Lucida Grande"/>
                </a:rPr>
                <a:t>Dài hạn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558800</xdr:colOff>
          <xdr:row>4</xdr:row>
          <xdr:rowOff>469900</xdr:rowOff>
        </xdr:from>
        <xdr:to>
          <xdr:col>25</xdr:col>
          <xdr:colOff>88900</xdr:colOff>
          <xdr:row>5</xdr:row>
          <xdr:rowOff>190500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0" i="0" u="none" strike="noStrike" baseline="0">
                  <a:solidFill>
                    <a:srgbClr val="000000"/>
                  </a:solidFill>
                  <a:latin typeface="Lucida Grande"/>
                  <a:ea typeface="Lucida Grande"/>
                  <a:cs typeface="Lucida Grande"/>
                </a:rPr>
                <a:t>Ngắn hạn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12700</xdr:rowOff>
        </xdr:from>
        <xdr:to>
          <xdr:col>8</xdr:col>
          <xdr:colOff>1993900</xdr:colOff>
          <xdr:row>9</xdr:row>
          <xdr:rowOff>114300</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pt-BR" sz="1300" b="0" i="0" u="none" strike="noStrike" baseline="0">
                  <a:solidFill>
                    <a:srgbClr val="000000"/>
                  </a:solidFill>
                  <a:latin typeface="Lucida Grande"/>
                  <a:ea typeface="Lucida Grande"/>
                  <a:cs typeface="Lucida Grande"/>
                </a:rPr>
                <a:t>Cá nhân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8</xdr:row>
          <xdr:rowOff>12700</xdr:rowOff>
        </xdr:from>
        <xdr:to>
          <xdr:col>13</xdr:col>
          <xdr:colOff>406400</xdr:colOff>
          <xdr:row>9</xdr:row>
          <xdr:rowOff>114300</xdr:rowOff>
        </xdr:to>
        <xdr:sp macro="" textlink="">
          <xdr:nvSpPr>
            <xdr:cNvPr id="3110" name="Check Box 38" hidden="1">
              <a:extLst>
                <a:ext uri="{63B3BB69-23CF-44E3-9099-C40C66FF867C}">
                  <a14:compatExt spid="_x0000_s311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s-IS" sz="1300" b="0" i="0" u="none" strike="noStrike" baseline="0">
                  <a:solidFill>
                    <a:srgbClr val="000000"/>
                  </a:solidFill>
                  <a:latin typeface="Lucida Grande"/>
                  <a:ea typeface="Lucida Grande"/>
                  <a:cs typeface="Lucida Grande"/>
                </a:rPr>
                <a:t>Nhóm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13</xdr:row>
          <xdr:rowOff>25400</xdr:rowOff>
        </xdr:from>
        <xdr:to>
          <xdr:col>6</xdr:col>
          <xdr:colOff>25400</xdr:colOff>
          <xdr:row>13</xdr:row>
          <xdr:rowOff>431800</xdr:rowOff>
        </xdr:to>
        <xdr:sp macro="" textlink="">
          <xdr:nvSpPr>
            <xdr:cNvPr id="3111" name="Check Box 39" hidden="1">
              <a:extLst>
                <a:ext uri="{63B3BB69-23CF-44E3-9099-C40C66FF867C}">
                  <a14:compatExt spid="_x0000_s3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13</xdr:row>
          <xdr:rowOff>25400</xdr:rowOff>
        </xdr:from>
        <xdr:to>
          <xdr:col>8</xdr:col>
          <xdr:colOff>38100</xdr:colOff>
          <xdr:row>13</xdr:row>
          <xdr:rowOff>431800</xdr:rowOff>
        </xdr:to>
        <xdr:sp macro="" textlink="">
          <xdr:nvSpPr>
            <xdr:cNvPr id="3112" name="Check Box 40" hidden="1">
              <a:extLst>
                <a:ext uri="{63B3BB69-23CF-44E3-9099-C40C66FF867C}">
                  <a14:compatExt spid="_x0000_s311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91BD30"/>
      </a:accent1>
      <a:accent2>
        <a:srgbClr val="EB6982"/>
      </a:accent2>
      <a:accent3>
        <a:srgbClr val="40B0C2"/>
      </a:accent3>
      <a:accent4>
        <a:srgbClr val="E6C73D"/>
      </a:accent4>
      <a:accent5>
        <a:srgbClr val="A68C75"/>
      </a:accent5>
      <a:accent6>
        <a:srgbClr val="A64F8F"/>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1" Type="http://schemas.openxmlformats.org/officeDocument/2006/relationships/ctrlProp" Target="../ctrlProps/ctrlProp19.xml"/><Relationship Id="rId12" Type="http://schemas.openxmlformats.org/officeDocument/2006/relationships/ctrlProp" Target="../ctrlProps/ctrlProp20.xml"/><Relationship Id="rId13" Type="http://schemas.openxmlformats.org/officeDocument/2006/relationships/comments" Target="../comments2.xml"/><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11.xml"/><Relationship Id="rId4" Type="http://schemas.openxmlformats.org/officeDocument/2006/relationships/ctrlProp" Target="../ctrlProps/ctrlProp12.xml"/><Relationship Id="rId5" Type="http://schemas.openxmlformats.org/officeDocument/2006/relationships/ctrlProp" Target="../ctrlProps/ctrlProp13.xml"/><Relationship Id="rId6" Type="http://schemas.openxmlformats.org/officeDocument/2006/relationships/ctrlProp" Target="../ctrlProps/ctrlProp14.xml"/><Relationship Id="rId7" Type="http://schemas.openxmlformats.org/officeDocument/2006/relationships/ctrlProp" Target="../ctrlProps/ctrlProp15.xml"/><Relationship Id="rId8" Type="http://schemas.openxmlformats.org/officeDocument/2006/relationships/ctrlProp" Target="../ctrlProps/ctrlProp16.xml"/><Relationship Id="rId9" Type="http://schemas.openxmlformats.org/officeDocument/2006/relationships/ctrlProp" Target="../ctrlProps/ctrlProp17.xml"/><Relationship Id="rId10"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F76"/>
  <sheetViews>
    <sheetView showGridLines="0" topLeftCell="D34" zoomScale="86" workbookViewId="0">
      <selection activeCell="F36" sqref="F36:H50"/>
    </sheetView>
  </sheetViews>
  <sheetFormatPr baseColWidth="10" defaultColWidth="8.85546875" defaultRowHeight="15.75" customHeight="1" x14ac:dyDescent="0"/>
  <cols>
    <col min="1" max="1" width="3.140625" style="1" customWidth="1"/>
    <col min="2" max="2" width="28.5703125" style="1" customWidth="1"/>
    <col min="3" max="3" width="20.28515625" style="1" customWidth="1"/>
    <col min="4" max="4" width="9" style="1" customWidth="1"/>
    <col min="5" max="5" width="21.140625" style="1" customWidth="1"/>
    <col min="6" max="6" width="6" style="1" customWidth="1"/>
    <col min="7" max="7" width="20.85546875" style="1" customWidth="1"/>
    <col min="8" max="8" width="8" style="1" customWidth="1"/>
    <col min="9" max="9" width="25.7109375" style="17" customWidth="1"/>
    <col min="10" max="10" width="11.7109375" style="17" customWidth="1"/>
    <col min="11" max="12" width="8.5703125" style="17" customWidth="1"/>
    <col min="13" max="13" width="8.7109375" style="17" customWidth="1"/>
    <col min="14" max="14" width="5.5703125" style="17" customWidth="1"/>
    <col min="15" max="15" width="11.7109375" style="17" customWidth="1"/>
    <col min="16" max="16" width="26.85546875" style="1" customWidth="1"/>
    <col min="17" max="17" width="8" style="1" customWidth="1"/>
    <col min="18" max="18" width="6.7109375" style="17" customWidth="1"/>
    <col min="19" max="19" width="6.7109375" style="1" customWidth="1"/>
    <col min="20" max="20" width="8.42578125" style="17" customWidth="1"/>
    <col min="21" max="21" width="8.42578125" style="1" customWidth="1"/>
    <col min="22" max="22" width="8.7109375" style="17" customWidth="1"/>
    <col min="23" max="23" width="9.140625" style="20" customWidth="1"/>
    <col min="24" max="24" width="7.85546875" style="20" customWidth="1"/>
    <col min="25" max="25" width="10.85546875" style="17" customWidth="1"/>
    <col min="26" max="26" width="6.7109375" style="17" customWidth="1"/>
    <col min="27" max="27" width="6.85546875" style="17" customWidth="1"/>
    <col min="28" max="28" width="12.85546875" style="1" customWidth="1"/>
    <col min="29" max="29" width="18.7109375" style="1" customWidth="1"/>
    <col min="30" max="30" width="18.85546875" style="1" customWidth="1"/>
    <col min="31" max="266" width="8.85546875" style="1" customWidth="1"/>
  </cols>
  <sheetData>
    <row r="1" spans="1:266" ht="35.25" customHeight="1">
      <c r="A1" s="2"/>
      <c r="B1" s="348"/>
      <c r="C1" s="348"/>
      <c r="D1" s="348"/>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66" ht="35.25" customHeight="1">
      <c r="A2" s="3"/>
      <c r="B2" s="25"/>
      <c r="C2" s="4"/>
      <c r="D2" s="6"/>
      <c r="E2" s="23"/>
      <c r="F2" s="23"/>
      <c r="G2" s="23"/>
      <c r="H2" s="23"/>
      <c r="I2" s="23"/>
      <c r="J2" s="26"/>
      <c r="K2" s="26"/>
      <c r="L2" s="270"/>
      <c r="M2" s="26"/>
      <c r="N2" s="26"/>
      <c r="O2" s="23"/>
      <c r="P2" s="23"/>
      <c r="Q2" s="23"/>
      <c r="R2" s="23"/>
      <c r="S2" s="23"/>
      <c r="T2" s="23"/>
      <c r="U2" s="23"/>
      <c r="V2" s="23"/>
      <c r="W2" s="23"/>
      <c r="X2" s="23"/>
      <c r="Y2" s="23"/>
      <c r="Z2" s="23"/>
      <c r="AA2" s="23"/>
      <c r="AB2" s="23"/>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row>
    <row r="3" spans="1:266" ht="50" customHeight="1">
      <c r="A3" s="3"/>
      <c r="B3" s="25"/>
      <c r="C3" s="4"/>
      <c r="D3" s="6"/>
      <c r="E3" s="349" t="s">
        <v>51</v>
      </c>
      <c r="F3" s="349"/>
      <c r="G3" s="349"/>
      <c r="H3" s="349"/>
      <c r="I3" s="349"/>
      <c r="J3" s="349"/>
      <c r="K3" s="349"/>
      <c r="L3" s="349"/>
      <c r="M3" s="349"/>
      <c r="N3" s="349"/>
      <c r="O3" s="349"/>
      <c r="P3" s="349"/>
      <c r="Q3" s="349"/>
      <c r="R3" s="349"/>
      <c r="S3" s="349"/>
      <c r="T3" s="349"/>
      <c r="U3" s="349"/>
      <c r="V3" s="349"/>
      <c r="W3" s="349"/>
      <c r="X3" s="349"/>
      <c r="Y3" s="349"/>
      <c r="Z3" s="349"/>
      <c r="AA3" s="349"/>
      <c r="AB3" s="349"/>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row>
    <row r="4" spans="1:266" ht="35" customHeight="1" thickBot="1">
      <c r="A4" s="3"/>
      <c r="B4" s="25"/>
      <c r="C4" s="4"/>
      <c r="D4" s="6"/>
      <c r="E4" s="23"/>
      <c r="F4" s="23"/>
      <c r="G4" s="23"/>
      <c r="H4" s="23"/>
      <c r="I4" s="23"/>
      <c r="J4" s="26"/>
      <c r="K4" s="26"/>
      <c r="L4" s="270"/>
      <c r="M4" s="26"/>
      <c r="N4" s="26"/>
      <c r="O4" s="23"/>
      <c r="P4" s="23"/>
      <c r="Q4" s="23"/>
      <c r="R4" s="23"/>
      <c r="S4" s="23"/>
      <c r="T4" s="23"/>
      <c r="U4" s="23"/>
      <c r="V4" s="23"/>
      <c r="W4" s="23"/>
      <c r="X4" s="23"/>
      <c r="Y4" s="23"/>
      <c r="Z4" s="23"/>
      <c r="AA4" s="23"/>
      <c r="AB4" s="23"/>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row>
    <row r="5" spans="1:266" ht="61" customHeight="1">
      <c r="A5" s="3"/>
      <c r="B5" s="4"/>
      <c r="C5" s="4"/>
      <c r="D5" s="6"/>
      <c r="E5" s="36" t="s">
        <v>5</v>
      </c>
      <c r="F5" s="311" t="s">
        <v>109</v>
      </c>
      <c r="G5" s="311"/>
      <c r="H5" s="311"/>
      <c r="I5" s="311"/>
      <c r="J5" s="311"/>
      <c r="K5" s="311"/>
      <c r="L5" s="311"/>
      <c r="M5" s="311"/>
      <c r="N5" s="311"/>
      <c r="O5" s="311"/>
      <c r="P5" s="28"/>
      <c r="Q5" s="28"/>
      <c r="R5" s="28"/>
      <c r="S5" s="28"/>
      <c r="T5" s="28"/>
      <c r="U5" s="28"/>
      <c r="V5" s="28"/>
      <c r="W5" s="28"/>
      <c r="X5" s="28"/>
      <c r="Y5" s="28"/>
      <c r="Z5" s="28"/>
      <c r="AA5" s="28"/>
      <c r="AB5" s="29"/>
    </row>
    <row r="6" spans="1:266" ht="38" customHeight="1">
      <c r="A6" s="3"/>
      <c r="B6" s="4"/>
      <c r="C6" s="4"/>
      <c r="D6" s="6"/>
      <c r="E6" s="116"/>
      <c r="F6" s="312" t="s">
        <v>110</v>
      </c>
      <c r="G6" s="312"/>
      <c r="H6" s="312"/>
      <c r="I6" s="312"/>
      <c r="J6" s="312"/>
      <c r="K6" s="312"/>
      <c r="L6" s="312"/>
      <c r="M6" s="312"/>
      <c r="N6" s="312"/>
      <c r="O6" s="312"/>
      <c r="P6" s="27"/>
      <c r="Q6" s="27"/>
      <c r="R6" s="27"/>
      <c r="S6" s="27"/>
      <c r="T6" s="27"/>
      <c r="U6" s="27"/>
      <c r="V6" s="27"/>
      <c r="W6" s="27"/>
      <c r="X6" s="27"/>
      <c r="Y6" s="27"/>
      <c r="Z6" s="27"/>
      <c r="AA6" s="27"/>
      <c r="AB6" s="30"/>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row>
    <row r="7" spans="1:266" ht="38" customHeight="1">
      <c r="A7" s="3"/>
      <c r="B7" s="4"/>
      <c r="C7" s="4"/>
      <c r="D7" s="6"/>
      <c r="E7" s="116"/>
      <c r="F7" s="312" t="s">
        <v>111</v>
      </c>
      <c r="G7" s="312"/>
      <c r="H7" s="312"/>
      <c r="I7" s="312"/>
      <c r="J7" s="312"/>
      <c r="K7" s="312"/>
      <c r="L7" s="312"/>
      <c r="M7" s="312"/>
      <c r="N7" s="312"/>
      <c r="O7" s="312"/>
      <c r="P7" s="27"/>
      <c r="Q7" s="27"/>
      <c r="R7" s="27"/>
      <c r="S7" s="27"/>
      <c r="T7" s="27"/>
      <c r="U7" s="27"/>
      <c r="V7" s="27"/>
      <c r="W7" s="27"/>
      <c r="X7" s="27"/>
      <c r="Y7" s="27"/>
      <c r="Z7" s="27"/>
      <c r="AA7" s="27"/>
      <c r="AB7" s="30"/>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row>
    <row r="8" spans="1:266" ht="21" customHeight="1">
      <c r="A8" s="3"/>
      <c r="B8" s="24" t="s">
        <v>0</v>
      </c>
      <c r="C8" s="6"/>
      <c r="D8" s="6"/>
      <c r="E8" s="38" t="s">
        <v>85</v>
      </c>
      <c r="F8" s="323" t="s">
        <v>112</v>
      </c>
      <c r="G8" s="324"/>
      <c r="H8" s="324"/>
      <c r="I8" s="324"/>
      <c r="J8" s="324"/>
      <c r="K8" s="324"/>
      <c r="L8" s="324"/>
      <c r="M8" s="324"/>
      <c r="N8" s="324"/>
      <c r="O8" s="324"/>
      <c r="P8" s="325"/>
      <c r="Q8" s="313">
        <v>1</v>
      </c>
      <c r="R8" s="316"/>
      <c r="S8" s="347"/>
      <c r="T8" s="313">
        <v>2</v>
      </c>
      <c r="U8" s="314"/>
      <c r="V8" s="315">
        <v>3</v>
      </c>
      <c r="W8" s="316"/>
      <c r="X8" s="314"/>
      <c r="Y8" s="315">
        <v>4</v>
      </c>
      <c r="Z8" s="314"/>
      <c r="AA8" s="315">
        <v>5</v>
      </c>
      <c r="AB8" s="370"/>
    </row>
    <row r="9" spans="1:266" ht="30" customHeight="1">
      <c r="A9" s="3"/>
      <c r="B9" s="24"/>
      <c r="C9" s="7"/>
      <c r="D9" s="6"/>
      <c r="E9" s="38" t="s">
        <v>6</v>
      </c>
      <c r="F9" s="320" t="s">
        <v>79</v>
      </c>
      <c r="G9" s="321"/>
      <c r="H9" s="321"/>
      <c r="I9" s="321"/>
      <c r="J9" s="321"/>
      <c r="K9" s="321"/>
      <c r="L9" s="321"/>
      <c r="M9" s="321"/>
      <c r="N9" s="321"/>
      <c r="O9" s="322"/>
      <c r="P9" s="40" t="s">
        <v>9</v>
      </c>
      <c r="Q9" s="317"/>
      <c r="R9" s="318"/>
      <c r="S9" s="319"/>
      <c r="T9" s="86"/>
      <c r="U9" s="87"/>
      <c r="V9" s="88"/>
      <c r="W9" s="89"/>
      <c r="X9" s="87"/>
      <c r="Y9" s="90"/>
      <c r="Z9" s="87"/>
      <c r="AA9" s="85"/>
      <c r="AB9" s="91"/>
    </row>
    <row r="10" spans="1:266" ht="20.5" customHeight="1">
      <c r="A10" s="3"/>
      <c r="B10" s="6"/>
      <c r="C10" s="6"/>
      <c r="D10" s="6"/>
      <c r="E10" s="38" t="s">
        <v>7</v>
      </c>
      <c r="F10" s="318"/>
      <c r="G10" s="318"/>
      <c r="H10" s="318"/>
      <c r="I10" s="318"/>
      <c r="J10" s="318"/>
      <c r="K10" s="318"/>
      <c r="L10" s="318"/>
      <c r="M10" s="318"/>
      <c r="N10" s="318"/>
      <c r="O10" s="319"/>
      <c r="P10" s="40" t="s">
        <v>10</v>
      </c>
      <c r="Q10" s="317"/>
      <c r="R10" s="318"/>
      <c r="S10" s="319"/>
      <c r="T10" s="86"/>
      <c r="U10" s="87"/>
      <c r="V10" s="88"/>
      <c r="W10" s="89"/>
      <c r="X10" s="87"/>
      <c r="Y10" s="90"/>
      <c r="Z10" s="87"/>
      <c r="AA10" s="85"/>
      <c r="AB10" s="91"/>
    </row>
    <row r="11" spans="1:266" ht="20.5" customHeight="1">
      <c r="A11" s="3"/>
      <c r="B11" s="6"/>
      <c r="C11" s="7"/>
      <c r="D11" s="6"/>
      <c r="E11" s="38" t="s">
        <v>8</v>
      </c>
      <c r="F11" s="356">
        <f>Y15</f>
        <v>193200</v>
      </c>
      <c r="G11" s="357"/>
      <c r="H11" s="357"/>
      <c r="I11" s="357"/>
      <c r="J11" s="357"/>
      <c r="K11" s="357"/>
      <c r="L11" s="357"/>
      <c r="M11" s="357"/>
      <c r="N11" s="357"/>
      <c r="O11" s="358"/>
      <c r="P11" s="40" t="s">
        <v>11</v>
      </c>
      <c r="Q11" s="317"/>
      <c r="R11" s="318"/>
      <c r="S11" s="319"/>
      <c r="T11" s="86"/>
      <c r="U11" s="87"/>
      <c r="V11" s="88"/>
      <c r="W11" s="89"/>
      <c r="X11" s="87"/>
      <c r="Y11" s="90"/>
      <c r="Z11" s="87"/>
      <c r="AA11" s="85"/>
      <c r="AB11" s="91"/>
    </row>
    <row r="12" spans="1:266" ht="36" customHeight="1" thickBot="1">
      <c r="A12" s="3"/>
      <c r="B12" s="24" t="s">
        <v>1</v>
      </c>
      <c r="C12" s="6"/>
      <c r="D12" s="6"/>
      <c r="E12" s="39" t="s">
        <v>88</v>
      </c>
      <c r="F12" s="359">
        <v>43707</v>
      </c>
      <c r="G12" s="360"/>
      <c r="H12" s="360"/>
      <c r="I12" s="360"/>
      <c r="J12" s="360"/>
      <c r="K12" s="360"/>
      <c r="L12" s="360"/>
      <c r="M12" s="360"/>
      <c r="N12" s="360"/>
      <c r="O12" s="361"/>
      <c r="P12" s="41" t="s">
        <v>89</v>
      </c>
      <c r="Q12" s="371">
        <v>43738</v>
      </c>
      <c r="R12" s="372"/>
      <c r="S12" s="373"/>
      <c r="T12" s="92"/>
      <c r="U12" s="93"/>
      <c r="V12" s="94"/>
      <c r="W12" s="95"/>
      <c r="X12" s="93"/>
      <c r="Y12" s="96"/>
      <c r="Z12" s="93"/>
      <c r="AA12" s="97"/>
      <c r="AB12" s="98"/>
    </row>
    <row r="13" spans="1:266" ht="20.5" customHeight="1" thickBot="1">
      <c r="A13" s="3"/>
      <c r="B13" s="6"/>
      <c r="C13" s="7"/>
      <c r="D13" s="6"/>
      <c r="E13" s="8"/>
      <c r="F13" s="8"/>
      <c r="G13" s="8"/>
      <c r="H13" s="8"/>
      <c r="I13" s="22"/>
      <c r="J13" s="22"/>
      <c r="K13" s="22"/>
      <c r="L13" s="22"/>
      <c r="M13" s="22"/>
      <c r="N13" s="22"/>
      <c r="O13" s="22"/>
      <c r="P13" s="8"/>
      <c r="Q13" s="8"/>
      <c r="R13" s="8"/>
      <c r="S13" s="8"/>
      <c r="T13" s="8"/>
      <c r="U13" s="8"/>
      <c r="V13" s="8"/>
      <c r="W13" s="18"/>
      <c r="X13" s="18"/>
      <c r="Y13" s="8"/>
      <c r="Z13" s="8"/>
      <c r="AA13" s="22"/>
      <c r="AB13" s="22"/>
    </row>
    <row r="14" spans="1:266" ht="62" customHeight="1">
      <c r="A14" s="3"/>
      <c r="B14" s="6"/>
      <c r="C14" s="6"/>
      <c r="D14" s="6"/>
      <c r="E14" s="37" t="s">
        <v>113</v>
      </c>
      <c r="F14" s="271"/>
      <c r="G14" s="287" t="s">
        <v>114</v>
      </c>
      <c r="H14" s="31"/>
      <c r="I14" s="305" t="s">
        <v>115</v>
      </c>
      <c r="J14" s="31" t="s">
        <v>116</v>
      </c>
      <c r="K14" s="34" t="s">
        <v>13</v>
      </c>
      <c r="L14" s="292" t="s">
        <v>117</v>
      </c>
      <c r="M14" s="35" t="s">
        <v>14</v>
      </c>
      <c r="N14" s="33" t="s">
        <v>13</v>
      </c>
      <c r="O14" s="32" t="s">
        <v>15</v>
      </c>
      <c r="P14" s="37" t="s">
        <v>12</v>
      </c>
      <c r="Q14" s="272"/>
      <c r="R14" s="272"/>
      <c r="S14" s="272"/>
      <c r="T14" s="272"/>
      <c r="U14" s="272"/>
      <c r="V14" s="273"/>
      <c r="W14" s="31" t="s">
        <v>116</v>
      </c>
      <c r="X14" s="33" t="s">
        <v>13</v>
      </c>
      <c r="Y14" s="34" t="s">
        <v>117</v>
      </c>
      <c r="Z14" s="35" t="s">
        <v>14</v>
      </c>
      <c r="AA14" s="33" t="s">
        <v>13</v>
      </c>
      <c r="AB14" s="32" t="s">
        <v>15</v>
      </c>
    </row>
    <row r="15" spans="1:266" ht="40" customHeight="1">
      <c r="A15" s="3"/>
      <c r="B15" s="6"/>
      <c r="C15" s="6"/>
      <c r="D15" s="6"/>
      <c r="E15" s="49" t="s">
        <v>85</v>
      </c>
      <c r="F15" s="365"/>
      <c r="G15" s="366"/>
      <c r="H15" s="366"/>
      <c r="I15" s="290" t="s">
        <v>53</v>
      </c>
      <c r="J15" s="288"/>
      <c r="K15" s="141"/>
      <c r="L15" s="293"/>
      <c r="M15" s="47"/>
      <c r="N15" s="45"/>
      <c r="O15" s="142"/>
      <c r="P15" s="49" t="s">
        <v>85</v>
      </c>
      <c r="Q15" s="367" t="str">
        <f>F8</f>
        <v>Tăng 40% hạn mức thẻ Taxi cho nhóm Sales</v>
      </c>
      <c r="R15" s="368"/>
      <c r="S15" s="368"/>
      <c r="T15" s="368"/>
      <c r="U15" s="368"/>
      <c r="V15" s="369"/>
      <c r="W15" s="50"/>
      <c r="X15" s="51"/>
      <c r="Y15" s="135">
        <f>Y19+Y20+Y22</f>
        <v>193200</v>
      </c>
      <c r="Z15" s="53"/>
      <c r="AA15" s="54"/>
      <c r="AB15" s="136">
        <f>AB18</f>
        <v>1920000</v>
      </c>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row>
    <row r="16" spans="1:266" ht="31" customHeight="1">
      <c r="A16" s="3"/>
      <c r="B16" s="24" t="s">
        <v>2</v>
      </c>
      <c r="C16" s="7"/>
      <c r="D16" s="6"/>
      <c r="E16" s="44" t="s">
        <v>16</v>
      </c>
      <c r="F16" s="378"/>
      <c r="G16" s="379"/>
      <c r="H16" s="379"/>
      <c r="I16" s="290"/>
      <c r="J16" s="288"/>
      <c r="K16" s="46"/>
      <c r="L16" s="294"/>
      <c r="M16" s="47"/>
      <c r="N16" s="45"/>
      <c r="O16" s="48"/>
      <c r="P16" s="49" t="s">
        <v>16</v>
      </c>
      <c r="Q16" s="350" t="s">
        <v>118</v>
      </c>
      <c r="R16" s="351"/>
      <c r="S16" s="351"/>
      <c r="T16" s="351"/>
      <c r="U16" s="351"/>
      <c r="V16" s="352"/>
      <c r="W16" s="50"/>
      <c r="X16" s="51"/>
      <c r="Y16" s="52"/>
      <c r="Z16" s="53"/>
      <c r="AA16" s="54"/>
      <c r="AB16" s="55"/>
      <c r="AC16" s="17"/>
    </row>
    <row r="17" spans="1:266" ht="31" customHeight="1">
      <c r="A17" s="3"/>
      <c r="B17" s="9"/>
      <c r="C17" s="6"/>
      <c r="D17" s="6"/>
      <c r="E17" s="56" t="s">
        <v>17</v>
      </c>
      <c r="F17" s="365" t="s">
        <v>119</v>
      </c>
      <c r="G17" s="366"/>
      <c r="H17" s="366"/>
      <c r="I17" s="290"/>
      <c r="J17" s="288"/>
      <c r="K17" s="137"/>
      <c r="L17" s="295"/>
      <c r="M17" s="138"/>
      <c r="N17" s="139"/>
      <c r="O17" s="140"/>
      <c r="P17" s="56" t="s">
        <v>20</v>
      </c>
      <c r="Q17" s="385" t="s">
        <v>120</v>
      </c>
      <c r="R17" s="386"/>
      <c r="S17" s="386"/>
      <c r="T17" s="386"/>
      <c r="U17" s="386"/>
      <c r="V17" s="387"/>
      <c r="W17" s="50"/>
      <c r="X17" s="51"/>
      <c r="Y17" s="61"/>
      <c r="Z17" s="57"/>
      <c r="AA17" s="143"/>
      <c r="AB17" s="144"/>
      <c r="AC17" s="99"/>
    </row>
    <row r="18" spans="1:266" ht="31" customHeight="1">
      <c r="A18" s="3"/>
      <c r="C18" s="6"/>
      <c r="D18" s="6"/>
      <c r="E18" s="58" t="s">
        <v>18</v>
      </c>
      <c r="F18" s="378" t="s">
        <v>121</v>
      </c>
      <c r="G18" s="379"/>
      <c r="H18" s="379"/>
      <c r="I18" s="290"/>
      <c r="J18" s="288"/>
      <c r="K18" s="46"/>
      <c r="L18" s="294"/>
      <c r="M18" s="47">
        <f>Z18</f>
        <v>8080.8080808080813</v>
      </c>
      <c r="N18" s="45">
        <f>2*20*80%</f>
        <v>32</v>
      </c>
      <c r="O18" s="48">
        <f>M18*N18</f>
        <v>258585.8585858586</v>
      </c>
      <c r="P18" s="58" t="s">
        <v>21</v>
      </c>
      <c r="Q18" s="362" t="s">
        <v>122</v>
      </c>
      <c r="R18" s="363"/>
      <c r="S18" s="363"/>
      <c r="T18" s="363"/>
      <c r="U18" s="363"/>
      <c r="V18" s="364"/>
      <c r="W18" s="59"/>
      <c r="X18" s="60"/>
      <c r="Y18" s="61"/>
      <c r="Z18" s="57">
        <f>AB18/AA18</f>
        <v>8080.8080808080813</v>
      </c>
      <c r="AA18" s="280">
        <f>4*22*3*90%</f>
        <v>237.6</v>
      </c>
      <c r="AB18" s="62">
        <f>4800000*40%</f>
        <v>1920000</v>
      </c>
      <c r="AC18" s="17"/>
    </row>
    <row r="19" spans="1:266" ht="31" customHeight="1">
      <c r="A19" s="3"/>
      <c r="B19" s="340" t="s">
        <v>4</v>
      </c>
      <c r="C19" s="10"/>
      <c r="D19" s="6"/>
      <c r="E19" s="63" t="s">
        <v>19</v>
      </c>
      <c r="F19" s="380" t="s">
        <v>123</v>
      </c>
      <c r="G19" s="381"/>
      <c r="H19" s="381"/>
      <c r="I19" s="290"/>
      <c r="J19" s="288">
        <f>M19/K19</f>
        <v>4285.7142857142853</v>
      </c>
      <c r="K19" s="46">
        <v>7</v>
      </c>
      <c r="L19" s="294">
        <v>30000</v>
      </c>
      <c r="M19" s="47">
        <v>30000</v>
      </c>
      <c r="N19" s="45"/>
      <c r="O19" s="48"/>
      <c r="P19" s="63" t="s">
        <v>22</v>
      </c>
      <c r="Q19" s="281" t="s">
        <v>124</v>
      </c>
      <c r="R19" s="282"/>
      <c r="S19" s="282"/>
      <c r="T19" s="282"/>
      <c r="U19" s="282"/>
      <c r="V19" s="283"/>
      <c r="W19" s="284">
        <f>J19*140%</f>
        <v>5999.9999999999991</v>
      </c>
      <c r="X19" s="60">
        <v>7</v>
      </c>
      <c r="Y19" s="61">
        <f>W19*X19</f>
        <v>41999.999999999993</v>
      </c>
      <c r="Z19" s="57"/>
      <c r="AA19" s="143"/>
      <c r="AB19" s="145"/>
      <c r="AC19" s="17"/>
    </row>
    <row r="20" spans="1:266" ht="31" customHeight="1">
      <c r="A20" s="3"/>
      <c r="B20" s="340"/>
      <c r="C20" s="10"/>
      <c r="D20" s="6"/>
      <c r="E20" s="44"/>
      <c r="F20" s="131"/>
      <c r="G20" s="68"/>
      <c r="H20" s="64"/>
      <c r="I20" s="290"/>
      <c r="J20" s="288"/>
      <c r="K20" s="46"/>
      <c r="L20" s="294"/>
      <c r="M20" s="47"/>
      <c r="N20" s="45"/>
      <c r="O20" s="48"/>
      <c r="P20" s="63" t="s">
        <v>23</v>
      </c>
      <c r="Q20" s="281" t="s">
        <v>125</v>
      </c>
      <c r="R20" s="285"/>
      <c r="S20" s="285"/>
      <c r="T20" s="285"/>
      <c r="U20" s="285"/>
      <c r="V20" s="286"/>
      <c r="W20" s="59">
        <f>18000/22</f>
        <v>818.18181818181813</v>
      </c>
      <c r="X20" s="60">
        <f>20%*22*7*3</f>
        <v>92.4</v>
      </c>
      <c r="Y20" s="61">
        <f>W20*X20</f>
        <v>75600</v>
      </c>
      <c r="Z20" s="57"/>
      <c r="AA20" s="65"/>
      <c r="AB20" s="62"/>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row>
    <row r="21" spans="1:266" ht="31" customHeight="1">
      <c r="A21" s="3"/>
      <c r="B21" s="340"/>
      <c r="C21" s="10"/>
      <c r="D21" s="6"/>
      <c r="E21" s="44"/>
      <c r="F21" s="131"/>
      <c r="G21" s="68"/>
      <c r="H21" s="64"/>
      <c r="I21" s="290"/>
      <c r="J21" s="288"/>
      <c r="K21" s="46"/>
      <c r="L21" s="294"/>
      <c r="M21" s="47"/>
      <c r="N21" s="45"/>
      <c r="O21" s="48"/>
      <c r="P21" s="58" t="s">
        <v>24</v>
      </c>
      <c r="Q21" s="362" t="s">
        <v>126</v>
      </c>
      <c r="R21" s="363"/>
      <c r="S21" s="363"/>
      <c r="T21" s="363"/>
      <c r="U21" s="363"/>
      <c r="V21" s="364"/>
      <c r="W21" s="59"/>
      <c r="X21" s="60"/>
      <c r="Y21" s="61"/>
      <c r="Z21" s="57"/>
      <c r="AA21" s="143"/>
      <c r="AB21" s="146"/>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row>
    <row r="22" spans="1:266" ht="31" customHeight="1">
      <c r="A22" s="3"/>
      <c r="B22" s="117"/>
      <c r="C22" s="117"/>
      <c r="D22" s="6"/>
      <c r="E22" s="44"/>
      <c r="F22" s="131"/>
      <c r="G22" s="68"/>
      <c r="H22" s="64"/>
      <c r="I22" s="290"/>
      <c r="J22" s="288"/>
      <c r="K22" s="46"/>
      <c r="L22" s="294"/>
      <c r="M22" s="47"/>
      <c r="N22" s="45"/>
      <c r="O22" s="48"/>
      <c r="P22" s="63" t="s">
        <v>25</v>
      </c>
      <c r="Q22" s="281" t="s">
        <v>125</v>
      </c>
      <c r="R22" s="285"/>
      <c r="S22" s="285"/>
      <c r="T22" s="285"/>
      <c r="U22" s="285"/>
      <c r="V22" s="286"/>
      <c r="W22" s="59">
        <f>18000/22</f>
        <v>818.18181818181813</v>
      </c>
      <c r="X22" s="60">
        <f>20%*22*7*3</f>
        <v>92.4</v>
      </c>
      <c r="Y22" s="61">
        <f>W22*X22</f>
        <v>75600</v>
      </c>
      <c r="Z22" s="53"/>
      <c r="AA22" s="143"/>
      <c r="AB22" s="146"/>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row>
    <row r="23" spans="1:266" ht="31" customHeight="1">
      <c r="A23" s="419" t="s">
        <v>52</v>
      </c>
      <c r="B23" s="420"/>
      <c r="C23" s="420"/>
      <c r="D23" s="6"/>
      <c r="E23" s="44"/>
      <c r="F23" s="131"/>
      <c r="G23" s="68"/>
      <c r="H23" s="64"/>
      <c r="I23" s="290"/>
      <c r="J23" s="288"/>
      <c r="K23" s="46"/>
      <c r="L23" s="294"/>
      <c r="M23" s="47"/>
      <c r="N23" s="45"/>
      <c r="O23" s="48"/>
      <c r="P23" s="63" t="s">
        <v>26</v>
      </c>
      <c r="Q23" s="353"/>
      <c r="R23" s="354"/>
      <c r="S23" s="354"/>
      <c r="T23" s="354"/>
      <c r="U23" s="354"/>
      <c r="V23" s="355"/>
      <c r="W23" s="59"/>
      <c r="X23" s="60"/>
      <c r="Y23" s="61"/>
      <c r="Z23" s="57"/>
      <c r="AA23" s="65"/>
      <c r="AB23" s="62"/>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row>
    <row r="24" spans="1:266" ht="31" customHeight="1">
      <c r="A24" s="3"/>
      <c r="B24" s="418" t="s">
        <v>3</v>
      </c>
      <c r="C24" s="418"/>
      <c r="D24" s="6"/>
      <c r="E24" s="44"/>
      <c r="F24" s="131"/>
      <c r="G24" s="68"/>
      <c r="H24" s="64"/>
      <c r="I24" s="290"/>
      <c r="J24" s="288"/>
      <c r="K24" s="46"/>
      <c r="L24" s="294"/>
      <c r="M24" s="47"/>
      <c r="N24" s="45"/>
      <c r="O24" s="48"/>
      <c r="P24" s="58" t="s">
        <v>27</v>
      </c>
      <c r="Q24" s="350"/>
      <c r="R24" s="351"/>
      <c r="S24" s="351"/>
      <c r="T24" s="351"/>
      <c r="U24" s="351"/>
      <c r="V24" s="352"/>
      <c r="W24" s="59"/>
      <c r="X24" s="60"/>
      <c r="Y24" s="61"/>
      <c r="Z24" s="57"/>
      <c r="AA24" s="143"/>
      <c r="AB24" s="146"/>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row>
    <row r="25" spans="1:266" ht="31" customHeight="1">
      <c r="A25" s="3"/>
      <c r="B25" s="10"/>
      <c r="C25" s="10"/>
      <c r="D25" s="6"/>
      <c r="E25" s="44"/>
      <c r="F25" s="131"/>
      <c r="G25" s="68"/>
      <c r="H25" s="64"/>
      <c r="I25" s="290"/>
      <c r="J25" s="288"/>
      <c r="K25" s="46"/>
      <c r="L25" s="294"/>
      <c r="M25" s="47"/>
      <c r="N25" s="45"/>
      <c r="O25" s="48"/>
      <c r="P25" s="63" t="s">
        <v>28</v>
      </c>
      <c r="Q25" s="353"/>
      <c r="R25" s="354"/>
      <c r="S25" s="354"/>
      <c r="T25" s="354"/>
      <c r="U25" s="354"/>
      <c r="V25" s="355"/>
      <c r="W25" s="59"/>
      <c r="X25" s="60"/>
      <c r="Y25" s="52"/>
      <c r="Z25" s="53"/>
      <c r="AA25" s="143"/>
      <c r="AB25" s="145"/>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row>
    <row r="26" spans="1:266" ht="31" customHeight="1">
      <c r="A26" s="3"/>
      <c r="B26" s="10"/>
      <c r="C26" s="10"/>
      <c r="D26" s="6"/>
      <c r="E26" s="44"/>
      <c r="F26" s="131"/>
      <c r="G26" s="68"/>
      <c r="H26" s="64"/>
      <c r="I26" s="290"/>
      <c r="J26" s="288"/>
      <c r="K26" s="46"/>
      <c r="L26" s="294"/>
      <c r="M26" s="47"/>
      <c r="N26" s="45"/>
      <c r="O26" s="48"/>
      <c r="P26" s="63" t="s">
        <v>29</v>
      </c>
      <c r="Q26" s="353"/>
      <c r="R26" s="354"/>
      <c r="S26" s="354"/>
      <c r="T26" s="354"/>
      <c r="U26" s="354"/>
      <c r="V26" s="355"/>
      <c r="W26" s="59"/>
      <c r="X26" s="60"/>
      <c r="Y26" s="61"/>
      <c r="Z26" s="57"/>
      <c r="AA26" s="65"/>
      <c r="AB26" s="62"/>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row>
    <row r="27" spans="1:266" ht="31" customHeight="1">
      <c r="A27" s="3"/>
      <c r="B27" s="11"/>
      <c r="C27" s="12"/>
      <c r="D27" s="6"/>
      <c r="E27" s="66"/>
      <c r="F27" s="67"/>
      <c r="G27" s="68"/>
      <c r="H27" s="68"/>
      <c r="I27" s="290"/>
      <c r="J27" s="288"/>
      <c r="K27" s="46"/>
      <c r="L27" s="294"/>
      <c r="M27" s="47"/>
      <c r="N27" s="45"/>
      <c r="O27" s="48"/>
      <c r="P27" s="69" t="s">
        <v>30</v>
      </c>
      <c r="Q27" s="367"/>
      <c r="R27" s="400"/>
      <c r="S27" s="400"/>
      <c r="T27" s="400"/>
      <c r="U27" s="400"/>
      <c r="V27" s="401"/>
      <c r="W27" s="50"/>
      <c r="X27" s="51"/>
      <c r="Y27" s="52"/>
      <c r="Z27" s="53"/>
      <c r="AA27" s="54"/>
      <c r="AB27" s="55"/>
    </row>
    <row r="28" spans="1:266" ht="31" customHeight="1">
      <c r="A28" s="3"/>
      <c r="B28" s="11"/>
      <c r="C28" s="12"/>
      <c r="D28" s="6"/>
      <c r="E28" s="66"/>
      <c r="F28" s="67"/>
      <c r="G28" s="68"/>
      <c r="H28" s="68"/>
      <c r="I28" s="290"/>
      <c r="J28" s="288"/>
      <c r="K28" s="46"/>
      <c r="L28" s="294"/>
      <c r="M28" s="47"/>
      <c r="N28" s="45"/>
      <c r="O28" s="48"/>
      <c r="P28" s="70" t="s">
        <v>54</v>
      </c>
      <c r="Q28" s="382"/>
      <c r="R28" s="383"/>
      <c r="S28" s="383"/>
      <c r="T28" s="383"/>
      <c r="U28" s="383"/>
      <c r="V28" s="384"/>
      <c r="W28" s="59"/>
      <c r="X28" s="60"/>
      <c r="Y28" s="52"/>
      <c r="Z28" s="53"/>
      <c r="AA28" s="54"/>
      <c r="AB28" s="55"/>
    </row>
    <row r="29" spans="1:266" ht="31" customHeight="1">
      <c r="A29" s="3"/>
      <c r="B29" s="11"/>
      <c r="C29" s="12"/>
      <c r="D29" s="6"/>
      <c r="E29" s="71"/>
      <c r="F29" s="72"/>
      <c r="G29" s="72"/>
      <c r="H29" s="72"/>
      <c r="I29" s="290"/>
      <c r="J29" s="288"/>
      <c r="K29" s="46"/>
      <c r="L29" s="294"/>
      <c r="M29" s="47"/>
      <c r="N29" s="45"/>
      <c r="O29" s="48"/>
      <c r="P29" s="63" t="s">
        <v>55</v>
      </c>
      <c r="Q29" s="353"/>
      <c r="R29" s="354"/>
      <c r="S29" s="354"/>
      <c r="T29" s="354"/>
      <c r="U29" s="354"/>
      <c r="V29" s="355"/>
      <c r="W29" s="59"/>
      <c r="X29" s="60"/>
      <c r="Y29" s="52"/>
      <c r="Z29" s="53"/>
      <c r="AA29" s="54"/>
      <c r="AB29" s="55"/>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row>
    <row r="30" spans="1:266" ht="31" customHeight="1">
      <c r="A30" s="3"/>
      <c r="B30" s="11"/>
      <c r="C30" s="12"/>
      <c r="D30" s="6"/>
      <c r="E30" s="71"/>
      <c r="F30" s="72"/>
      <c r="G30" s="72"/>
      <c r="H30" s="72"/>
      <c r="I30" s="290"/>
      <c r="J30" s="288"/>
      <c r="K30" s="46"/>
      <c r="L30" s="294"/>
      <c r="M30" s="47"/>
      <c r="N30" s="45"/>
      <c r="O30" s="48"/>
      <c r="P30" s="70" t="s">
        <v>58</v>
      </c>
      <c r="Q30" s="382"/>
      <c r="R30" s="383"/>
      <c r="S30" s="383"/>
      <c r="T30" s="383"/>
      <c r="U30" s="383"/>
      <c r="V30" s="384"/>
      <c r="W30" s="59"/>
      <c r="X30" s="60"/>
      <c r="Y30" s="52"/>
      <c r="Z30" s="53"/>
      <c r="AA30" s="54"/>
      <c r="AB30" s="55"/>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row>
    <row r="31" spans="1:266" ht="31" customHeight="1">
      <c r="A31" s="3"/>
      <c r="B31" s="11"/>
      <c r="C31" s="12"/>
      <c r="D31" s="6"/>
      <c r="E31" s="71"/>
      <c r="F31" s="72"/>
      <c r="G31" s="72"/>
      <c r="H31" s="72"/>
      <c r="I31" s="290"/>
      <c r="J31" s="288"/>
      <c r="K31" s="46"/>
      <c r="L31" s="294"/>
      <c r="M31" s="47"/>
      <c r="N31" s="45"/>
      <c r="O31" s="48"/>
      <c r="P31" s="147" t="s">
        <v>56</v>
      </c>
      <c r="Q31" s="353"/>
      <c r="R31" s="354"/>
      <c r="S31" s="354"/>
      <c r="T31" s="354"/>
      <c r="U31" s="354"/>
      <c r="V31" s="355"/>
      <c r="W31" s="59"/>
      <c r="X31" s="60"/>
      <c r="Y31" s="52"/>
      <c r="Z31" s="53"/>
      <c r="AA31" s="54"/>
      <c r="AB31" s="55"/>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row>
    <row r="32" spans="1:266" ht="31" customHeight="1">
      <c r="A32" s="3"/>
      <c r="B32" s="11"/>
      <c r="C32" s="12"/>
      <c r="D32" s="6"/>
      <c r="E32" s="71"/>
      <c r="F32" s="72"/>
      <c r="G32" s="72"/>
      <c r="H32" s="72"/>
      <c r="I32" s="290"/>
      <c r="J32" s="288"/>
      <c r="K32" s="46"/>
      <c r="L32" s="294"/>
      <c r="M32" s="47"/>
      <c r="N32" s="45"/>
      <c r="O32" s="48"/>
      <c r="P32" s="70" t="s">
        <v>59</v>
      </c>
      <c r="Q32" s="382"/>
      <c r="R32" s="383"/>
      <c r="S32" s="383"/>
      <c r="T32" s="383"/>
      <c r="U32" s="383"/>
      <c r="V32" s="384"/>
      <c r="W32" s="59"/>
      <c r="X32" s="60"/>
      <c r="Y32" s="52"/>
      <c r="Z32" s="53"/>
      <c r="AA32" s="54"/>
      <c r="AB32" s="55"/>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row>
    <row r="33" spans="1:266" ht="31" customHeight="1" thickBot="1">
      <c r="A33" s="3"/>
      <c r="B33" s="11"/>
      <c r="C33" s="12"/>
      <c r="D33" s="6"/>
      <c r="E33" s="73"/>
      <c r="F33" s="74"/>
      <c r="G33" s="74"/>
      <c r="H33" s="74"/>
      <c r="I33" s="291"/>
      <c r="J33" s="289"/>
      <c r="K33" s="76"/>
      <c r="L33" s="296"/>
      <c r="M33" s="77"/>
      <c r="N33" s="75"/>
      <c r="O33" s="78"/>
      <c r="P33" s="147" t="s">
        <v>57</v>
      </c>
      <c r="Q33" s="391"/>
      <c r="R33" s="392"/>
      <c r="S33" s="392"/>
      <c r="T33" s="392"/>
      <c r="U33" s="392"/>
      <c r="V33" s="393"/>
      <c r="W33" s="79"/>
      <c r="X33" s="80"/>
      <c r="Y33" s="81"/>
      <c r="Z33" s="82"/>
      <c r="AA33" s="83"/>
      <c r="AB33" s="84"/>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row>
    <row r="34" spans="1:266" ht="33" customHeight="1">
      <c r="A34" s="3"/>
      <c r="B34" s="13"/>
      <c r="C34" s="6"/>
      <c r="D34" s="6"/>
      <c r="E34" s="121" t="s">
        <v>31</v>
      </c>
      <c r="F34" s="14"/>
      <c r="G34" s="14"/>
      <c r="H34" s="14"/>
      <c r="I34" s="22"/>
      <c r="J34" s="22"/>
      <c r="K34" s="22"/>
      <c r="L34" s="22"/>
      <c r="M34" s="22"/>
      <c r="N34" s="22"/>
      <c r="O34" s="22"/>
      <c r="P34" s="14"/>
      <c r="Q34" s="14"/>
      <c r="R34" s="14"/>
      <c r="S34" s="14"/>
      <c r="T34" s="14"/>
      <c r="U34" s="14"/>
      <c r="V34" s="14"/>
      <c r="W34" s="19"/>
      <c r="X34" s="19"/>
      <c r="Y34" s="14"/>
      <c r="Z34" s="14"/>
      <c r="AA34" s="22"/>
      <c r="AB34" s="22"/>
    </row>
    <row r="35" spans="1:266" ht="46" customHeight="1">
      <c r="A35" s="3"/>
      <c r="B35" s="11"/>
      <c r="C35" s="11"/>
      <c r="D35" s="6"/>
      <c r="E35" s="124" t="s">
        <v>32</v>
      </c>
      <c r="F35" s="100"/>
      <c r="G35" s="100"/>
      <c r="H35" s="100"/>
      <c r="I35" s="388" t="s">
        <v>34</v>
      </c>
      <c r="J35" s="389"/>
      <c r="K35" s="389"/>
      <c r="L35" s="389"/>
      <c r="M35" s="389"/>
      <c r="N35" s="389"/>
      <c r="O35" s="390"/>
      <c r="P35" s="123" t="s">
        <v>33</v>
      </c>
      <c r="Q35" s="397" t="s">
        <v>35</v>
      </c>
      <c r="R35" s="398"/>
      <c r="S35" s="398"/>
      <c r="T35" s="398"/>
      <c r="U35" s="399"/>
      <c r="V35" s="122" t="s">
        <v>37</v>
      </c>
      <c r="W35" s="122" t="s">
        <v>36</v>
      </c>
      <c r="X35" s="122" t="s">
        <v>38</v>
      </c>
      <c r="Y35" s="374" t="s">
        <v>39</v>
      </c>
      <c r="Z35" s="375"/>
      <c r="AA35" s="375"/>
      <c r="AB35" s="376"/>
      <c r="AC35" s="21"/>
    </row>
    <row r="36" spans="1:266" ht="64" customHeight="1">
      <c r="A36" s="3"/>
      <c r="B36" s="11"/>
      <c r="C36" s="12"/>
      <c r="D36" s="6"/>
      <c r="E36" s="102" t="s">
        <v>40</v>
      </c>
      <c r="F36" s="342" t="str">
        <f>Q17</f>
        <v>Đạt chỉ tiêu chốt 90% Sales Call với khách hàng mục tiêu trong quý 4/2019 (trung bình 4 cuộc/ngày)</v>
      </c>
      <c r="G36" s="343"/>
      <c r="H36" s="343"/>
      <c r="I36" s="405"/>
      <c r="J36" s="406"/>
      <c r="K36" s="406"/>
      <c r="L36" s="406"/>
      <c r="M36" s="406"/>
      <c r="N36" s="406"/>
      <c r="O36" s="407"/>
      <c r="P36" s="103"/>
      <c r="Q36" s="394"/>
      <c r="R36" s="395"/>
      <c r="S36" s="395"/>
      <c r="T36" s="395"/>
      <c r="U36" s="396"/>
      <c r="V36" s="114"/>
      <c r="W36" s="114"/>
      <c r="X36" s="105"/>
      <c r="Y36" s="394"/>
      <c r="Z36" s="395"/>
      <c r="AA36" s="395"/>
      <c r="AB36" s="396"/>
      <c r="AC36" s="101"/>
    </row>
    <row r="37" spans="1:266" ht="35" customHeight="1">
      <c r="A37" s="3"/>
      <c r="B37" s="14"/>
      <c r="C37" s="12"/>
      <c r="D37" s="6"/>
      <c r="E37" s="106" t="s">
        <v>41</v>
      </c>
      <c r="F37" s="345" t="str">
        <f>Q18</f>
        <v>Gặp mặt trực tiếp với khách hàng mục tiêu</v>
      </c>
      <c r="G37" s="346"/>
      <c r="H37" s="346"/>
      <c r="I37" s="394"/>
      <c r="J37" s="395"/>
      <c r="K37" s="395"/>
      <c r="L37" s="395"/>
      <c r="M37" s="395"/>
      <c r="N37" s="395"/>
      <c r="O37" s="396"/>
      <c r="P37" s="105"/>
      <c r="Q37" s="331"/>
      <c r="R37" s="332"/>
      <c r="S37" s="332"/>
      <c r="T37" s="332"/>
      <c r="U37" s="333"/>
      <c r="V37" s="115"/>
      <c r="W37" s="115"/>
      <c r="X37" s="105"/>
      <c r="Y37" s="421"/>
      <c r="Z37" s="422"/>
      <c r="AA37" s="422"/>
      <c r="AB37" s="423"/>
      <c r="AC37" s="21"/>
    </row>
    <row r="38" spans="1:266" ht="35" customHeight="1">
      <c r="A38" s="3"/>
      <c r="B38" s="11"/>
      <c r="C38" s="12"/>
      <c r="D38" s="6"/>
      <c r="E38" s="133" t="s">
        <v>49</v>
      </c>
      <c r="F38" s="344"/>
      <c r="G38" s="344"/>
      <c r="H38" s="344"/>
      <c r="I38" s="331"/>
      <c r="J38" s="332"/>
      <c r="K38" s="332"/>
      <c r="L38" s="332"/>
      <c r="M38" s="332"/>
      <c r="N38" s="332"/>
      <c r="O38" s="333"/>
      <c r="P38" s="105"/>
      <c r="Q38" s="331"/>
      <c r="R38" s="332"/>
      <c r="S38" s="332"/>
      <c r="T38" s="332"/>
      <c r="U38" s="333"/>
      <c r="V38" s="115"/>
      <c r="W38" s="115"/>
      <c r="X38" s="105"/>
      <c r="Y38" s="328"/>
      <c r="Z38" s="329"/>
      <c r="AA38" s="329"/>
      <c r="AB38" s="330"/>
      <c r="AC38" s="21"/>
    </row>
    <row r="39" spans="1:266" ht="35" customHeight="1">
      <c r="A39" s="3"/>
      <c r="B39" s="11"/>
      <c r="C39" s="12"/>
      <c r="D39" s="6"/>
      <c r="E39" s="134" t="s">
        <v>50</v>
      </c>
      <c r="F39" s="344"/>
      <c r="G39" s="344"/>
      <c r="H39" s="344"/>
      <c r="I39" s="331"/>
      <c r="J39" s="332"/>
      <c r="K39" s="332"/>
      <c r="L39" s="332"/>
      <c r="M39" s="332"/>
      <c r="N39" s="332"/>
      <c r="O39" s="333"/>
      <c r="P39" s="105"/>
      <c r="Q39" s="331"/>
      <c r="R39" s="332"/>
      <c r="S39" s="332"/>
      <c r="T39" s="332"/>
      <c r="U39" s="333"/>
      <c r="V39" s="115"/>
      <c r="W39" s="115"/>
      <c r="X39" s="105"/>
      <c r="Y39" s="328"/>
      <c r="Z39" s="329"/>
      <c r="AA39" s="329"/>
      <c r="AB39" s="330"/>
      <c r="AC39" s="21"/>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row>
    <row r="40" spans="1:266" ht="35" customHeight="1">
      <c r="A40" s="3"/>
      <c r="B40" s="11"/>
      <c r="C40" s="12"/>
      <c r="D40" s="6"/>
      <c r="E40" s="106" t="s">
        <v>42</v>
      </c>
      <c r="F40" s="345" t="str">
        <f>Q21</f>
        <v>07 nhân viên Sales chốt hợp đồng với khách hàng mục tiêu</v>
      </c>
      <c r="G40" s="346"/>
      <c r="H40" s="346"/>
      <c r="I40" s="394"/>
      <c r="J40" s="395"/>
      <c r="K40" s="395"/>
      <c r="L40" s="395"/>
      <c r="M40" s="395"/>
      <c r="N40" s="395"/>
      <c r="O40" s="396"/>
      <c r="P40" s="105"/>
      <c r="Q40" s="331"/>
      <c r="R40" s="332"/>
      <c r="S40" s="332"/>
      <c r="T40" s="332"/>
      <c r="U40" s="333"/>
      <c r="V40" s="115"/>
      <c r="W40" s="115"/>
      <c r="X40" s="105"/>
      <c r="Y40" s="331"/>
      <c r="Z40" s="332"/>
      <c r="AA40" s="332"/>
      <c r="AB40" s="333"/>
      <c r="AC40" s="21"/>
    </row>
    <row r="41" spans="1:266" ht="35" customHeight="1">
      <c r="A41" s="3"/>
      <c r="B41" s="11"/>
      <c r="C41" s="12"/>
      <c r="D41" s="6"/>
      <c r="E41" s="133" t="s">
        <v>60</v>
      </c>
      <c r="F41" s="344"/>
      <c r="G41" s="344"/>
      <c r="H41" s="344"/>
      <c r="I41" s="331"/>
      <c r="J41" s="332"/>
      <c r="K41" s="332"/>
      <c r="L41" s="332"/>
      <c r="M41" s="332"/>
      <c r="N41" s="332"/>
      <c r="O41" s="333"/>
      <c r="P41" s="105"/>
      <c r="Q41" s="331"/>
      <c r="R41" s="332"/>
      <c r="S41" s="332"/>
      <c r="T41" s="332"/>
      <c r="U41" s="333"/>
      <c r="V41" s="115"/>
      <c r="W41" s="115"/>
      <c r="X41" s="105"/>
      <c r="Y41" s="328"/>
      <c r="Z41" s="329"/>
      <c r="AA41" s="329"/>
      <c r="AB41" s="330"/>
      <c r="AC41" s="21"/>
    </row>
    <row r="42" spans="1:266" ht="35" customHeight="1">
      <c r="A42" s="3"/>
      <c r="B42" s="11"/>
      <c r="C42" s="12"/>
      <c r="D42" s="6"/>
      <c r="E42" s="132"/>
      <c r="F42" s="408"/>
      <c r="G42" s="409"/>
      <c r="H42" s="410"/>
      <c r="I42" s="331"/>
      <c r="J42" s="332"/>
      <c r="K42" s="332"/>
      <c r="L42" s="332"/>
      <c r="M42" s="332"/>
      <c r="N42" s="332"/>
      <c r="O42" s="333"/>
      <c r="P42" s="105"/>
      <c r="Q42" s="331"/>
      <c r="R42" s="332"/>
      <c r="S42" s="332"/>
      <c r="T42" s="332"/>
      <c r="U42" s="333"/>
      <c r="V42" s="115"/>
      <c r="W42" s="115"/>
      <c r="X42" s="105"/>
      <c r="Y42" s="328"/>
      <c r="Z42" s="329"/>
      <c r="AA42" s="329"/>
      <c r="AB42" s="330"/>
      <c r="AC42" s="21"/>
    </row>
    <row r="43" spans="1:266" ht="35" customHeight="1">
      <c r="A43" s="3"/>
      <c r="B43" s="11"/>
      <c r="C43" s="12"/>
      <c r="D43" s="6"/>
      <c r="E43" s="106" t="s">
        <v>61</v>
      </c>
      <c r="F43" s="345" t="s">
        <v>147</v>
      </c>
      <c r="G43" s="377"/>
      <c r="H43" s="377"/>
      <c r="I43" s="394"/>
      <c r="J43" s="395"/>
      <c r="K43" s="395"/>
      <c r="L43" s="395"/>
      <c r="M43" s="395"/>
      <c r="N43" s="395"/>
      <c r="O43" s="396"/>
      <c r="P43" s="105"/>
      <c r="Q43" s="331"/>
      <c r="R43" s="332"/>
      <c r="S43" s="332"/>
      <c r="T43" s="332"/>
      <c r="U43" s="333"/>
      <c r="V43" s="107"/>
      <c r="W43" s="107"/>
      <c r="X43" s="105"/>
      <c r="Y43" s="331"/>
      <c r="Z43" s="332"/>
      <c r="AA43" s="332"/>
      <c r="AB43" s="333"/>
      <c r="AC43" s="21"/>
    </row>
    <row r="44" spans="1:266" ht="35" customHeight="1">
      <c r="A44" s="3"/>
      <c r="B44" s="11"/>
      <c r="C44" s="12"/>
      <c r="D44" s="6"/>
      <c r="E44" s="132"/>
      <c r="F44" s="402"/>
      <c r="G44" s="403"/>
      <c r="H44" s="404"/>
      <c r="I44" s="331"/>
      <c r="J44" s="332"/>
      <c r="K44" s="332"/>
      <c r="L44" s="332"/>
      <c r="M44" s="332"/>
      <c r="N44" s="332"/>
      <c r="O44" s="333"/>
      <c r="P44" s="105"/>
      <c r="Q44" s="331"/>
      <c r="R44" s="332"/>
      <c r="S44" s="332"/>
      <c r="T44" s="332"/>
      <c r="U44" s="333"/>
      <c r="V44" s="107"/>
      <c r="W44" s="107"/>
      <c r="X44" s="105"/>
      <c r="Y44" s="328"/>
      <c r="Z44" s="329"/>
      <c r="AA44" s="329"/>
      <c r="AB44" s="330"/>
      <c r="AC44" s="21"/>
    </row>
    <row r="45" spans="1:266" ht="35" customHeight="1">
      <c r="A45" s="3"/>
      <c r="B45" s="11"/>
      <c r="C45" s="12"/>
      <c r="D45" s="6"/>
      <c r="E45" s="108" t="s">
        <v>62</v>
      </c>
      <c r="F45" s="411" t="s">
        <v>148</v>
      </c>
      <c r="G45" s="412"/>
      <c r="H45" s="412"/>
      <c r="I45" s="394"/>
      <c r="J45" s="395"/>
      <c r="K45" s="395"/>
      <c r="L45" s="395"/>
      <c r="M45" s="395"/>
      <c r="N45" s="395"/>
      <c r="O45" s="396"/>
      <c r="P45" s="105"/>
      <c r="Q45" s="331"/>
      <c r="R45" s="332"/>
      <c r="S45" s="332"/>
      <c r="T45" s="332"/>
      <c r="U45" s="333"/>
      <c r="V45" s="104"/>
      <c r="W45" s="104"/>
      <c r="X45" s="105"/>
      <c r="Y45" s="328"/>
      <c r="Z45" s="329"/>
      <c r="AA45" s="329"/>
      <c r="AB45" s="330"/>
      <c r="AC45" s="21"/>
    </row>
    <row r="46" spans="1:266" ht="35" customHeight="1">
      <c r="A46" s="3"/>
      <c r="B46" s="11"/>
      <c r="C46" s="12"/>
      <c r="D46" s="6"/>
      <c r="E46" s="106" t="s">
        <v>63</v>
      </c>
      <c r="F46" s="345" t="s">
        <v>149</v>
      </c>
      <c r="G46" s="345"/>
      <c r="H46" s="345"/>
      <c r="I46" s="394"/>
      <c r="J46" s="395"/>
      <c r="K46" s="395"/>
      <c r="L46" s="395"/>
      <c r="M46" s="395"/>
      <c r="N46" s="395"/>
      <c r="O46" s="396"/>
      <c r="P46" s="105"/>
      <c r="Q46" s="331"/>
      <c r="R46" s="332"/>
      <c r="S46" s="332"/>
      <c r="T46" s="332"/>
      <c r="U46" s="333"/>
      <c r="V46" s="107"/>
      <c r="W46" s="107"/>
      <c r="X46" s="105"/>
      <c r="Y46" s="328"/>
      <c r="Z46" s="329"/>
      <c r="AA46" s="329"/>
      <c r="AB46" s="330"/>
      <c r="AC46" s="21"/>
    </row>
    <row r="47" spans="1:266" ht="35" customHeight="1">
      <c r="A47" s="3"/>
      <c r="B47" s="6"/>
      <c r="C47" s="15"/>
      <c r="D47" s="6"/>
      <c r="E47" s="132"/>
      <c r="F47" s="402"/>
      <c r="G47" s="403"/>
      <c r="H47" s="404"/>
      <c r="I47" s="331"/>
      <c r="J47" s="332"/>
      <c r="K47" s="332"/>
      <c r="L47" s="332"/>
      <c r="M47" s="332"/>
      <c r="N47" s="332"/>
      <c r="O47" s="333"/>
      <c r="P47" s="105"/>
      <c r="Q47" s="331"/>
      <c r="R47" s="332"/>
      <c r="S47" s="332"/>
      <c r="T47" s="332"/>
      <c r="U47" s="333"/>
      <c r="V47" s="107"/>
      <c r="W47" s="107"/>
      <c r="X47" s="105"/>
      <c r="Y47" s="328"/>
      <c r="Z47" s="329"/>
      <c r="AA47" s="329"/>
      <c r="AB47" s="330"/>
      <c r="AC47" s="21"/>
    </row>
    <row r="48" spans="1:266" ht="35" customHeight="1">
      <c r="A48" s="3"/>
      <c r="B48" s="13"/>
      <c r="C48" s="15"/>
      <c r="D48" s="6"/>
      <c r="E48" s="106" t="s">
        <v>64</v>
      </c>
      <c r="F48" s="345" t="s">
        <v>150</v>
      </c>
      <c r="G48" s="377"/>
      <c r="H48" s="377"/>
      <c r="I48" s="394"/>
      <c r="J48" s="395"/>
      <c r="K48" s="395"/>
      <c r="L48" s="395"/>
      <c r="M48" s="395"/>
      <c r="N48" s="395"/>
      <c r="O48" s="396"/>
      <c r="P48" s="105"/>
      <c r="Q48" s="331"/>
      <c r="R48" s="332"/>
      <c r="S48" s="332"/>
      <c r="T48" s="332"/>
      <c r="U48" s="333"/>
      <c r="V48" s="107"/>
      <c r="W48" s="107"/>
      <c r="X48" s="105"/>
      <c r="Y48" s="328"/>
      <c r="Z48" s="329"/>
      <c r="AA48" s="329"/>
      <c r="AB48" s="330"/>
      <c r="AC48" s="21"/>
    </row>
    <row r="49" spans="1:266" ht="35" customHeight="1">
      <c r="A49" s="3"/>
      <c r="B49" s="11"/>
      <c r="C49" s="11"/>
      <c r="D49" s="6"/>
      <c r="E49" s="132"/>
      <c r="F49" s="402"/>
      <c r="G49" s="403"/>
      <c r="H49" s="404"/>
      <c r="I49" s="331"/>
      <c r="J49" s="332"/>
      <c r="K49" s="332"/>
      <c r="L49" s="332"/>
      <c r="M49" s="332"/>
      <c r="N49" s="332"/>
      <c r="O49" s="333"/>
      <c r="P49" s="105"/>
      <c r="Q49" s="331"/>
      <c r="R49" s="332"/>
      <c r="S49" s="332"/>
      <c r="T49" s="332"/>
      <c r="U49" s="333"/>
      <c r="V49" s="107"/>
      <c r="W49" s="107"/>
      <c r="X49" s="105"/>
      <c r="Y49" s="328"/>
      <c r="Z49" s="329"/>
      <c r="AA49" s="329"/>
      <c r="AB49" s="330"/>
      <c r="AC49" s="21"/>
    </row>
    <row r="50" spans="1:266" ht="35" customHeight="1">
      <c r="A50" s="3"/>
      <c r="B50" s="16"/>
      <c r="C50" s="12"/>
      <c r="D50" s="6"/>
      <c r="E50" s="148" t="s">
        <v>65</v>
      </c>
      <c r="F50" s="345" t="s">
        <v>151</v>
      </c>
      <c r="G50" s="377"/>
      <c r="H50" s="377"/>
      <c r="I50" s="394"/>
      <c r="J50" s="395"/>
      <c r="K50" s="395"/>
      <c r="L50" s="395"/>
      <c r="M50" s="395"/>
      <c r="N50" s="395"/>
      <c r="O50" s="396"/>
      <c r="P50" s="105"/>
      <c r="Q50" s="331"/>
      <c r="R50" s="332"/>
      <c r="S50" s="332"/>
      <c r="T50" s="332"/>
      <c r="U50" s="333"/>
      <c r="V50" s="107"/>
      <c r="W50" s="107"/>
      <c r="X50" s="105"/>
      <c r="Y50" s="328"/>
      <c r="Z50" s="329"/>
      <c r="AA50" s="329"/>
      <c r="AB50" s="330"/>
      <c r="AC50" s="21"/>
    </row>
    <row r="51" spans="1:266" ht="35" customHeight="1">
      <c r="A51" s="3"/>
      <c r="B51" s="16"/>
      <c r="C51" s="12"/>
      <c r="D51" s="6"/>
      <c r="E51" s="132"/>
      <c r="F51" s="402"/>
      <c r="G51" s="403"/>
      <c r="H51" s="404"/>
      <c r="I51" s="331"/>
      <c r="J51" s="332"/>
      <c r="K51" s="332"/>
      <c r="L51" s="332"/>
      <c r="M51" s="332"/>
      <c r="N51" s="332"/>
      <c r="O51" s="333"/>
      <c r="P51" s="105"/>
      <c r="Q51" s="331"/>
      <c r="R51" s="332"/>
      <c r="S51" s="332"/>
      <c r="T51" s="332"/>
      <c r="U51" s="333"/>
      <c r="V51" s="107"/>
      <c r="W51" s="107"/>
      <c r="X51" s="105"/>
      <c r="Y51" s="328"/>
      <c r="Z51" s="329"/>
      <c r="AA51" s="329"/>
      <c r="AB51" s="330"/>
      <c r="AC51" s="21"/>
    </row>
    <row r="52" spans="1:266" ht="28.5" customHeight="1">
      <c r="A52" s="3"/>
      <c r="B52" s="6"/>
      <c r="C52" s="6"/>
      <c r="D52" s="6"/>
      <c r="E52" s="14"/>
      <c r="F52" s="14"/>
      <c r="G52" s="14"/>
      <c r="H52" s="14"/>
      <c r="I52" s="22"/>
      <c r="J52" s="22"/>
      <c r="K52" s="22"/>
      <c r="L52" s="22"/>
      <c r="M52" s="22"/>
      <c r="N52" s="22"/>
      <c r="O52" s="22"/>
      <c r="P52" s="14"/>
      <c r="Q52" s="14"/>
      <c r="R52" s="14"/>
      <c r="S52" s="14"/>
      <c r="T52" s="14"/>
      <c r="U52" s="14"/>
      <c r="V52" s="14"/>
      <c r="W52" s="19"/>
      <c r="X52" s="19"/>
      <c r="Y52" s="14"/>
      <c r="Z52" s="14"/>
      <c r="AA52" s="22"/>
      <c r="AB52" s="22"/>
    </row>
    <row r="53" spans="1:266" s="129" customFormat="1" ht="41" customHeight="1">
      <c r="A53" s="125"/>
      <c r="B53" s="126"/>
      <c r="C53" s="126"/>
      <c r="D53" s="127"/>
      <c r="E53" s="413" t="s">
        <v>43</v>
      </c>
      <c r="F53" s="414"/>
      <c r="G53" s="414"/>
      <c r="H53" s="414"/>
      <c r="I53" s="414"/>
      <c r="J53" s="414"/>
      <c r="K53" s="414"/>
      <c r="L53" s="414"/>
      <c r="M53" s="414"/>
      <c r="N53" s="414"/>
      <c r="O53" s="414"/>
      <c r="P53" s="414"/>
      <c r="Q53" s="326" t="s">
        <v>44</v>
      </c>
      <c r="R53" s="415"/>
      <c r="S53" s="327"/>
      <c r="T53" s="326" t="s">
        <v>47</v>
      </c>
      <c r="U53" s="327"/>
      <c r="V53" s="120" t="s">
        <v>45</v>
      </c>
      <c r="W53" s="326" t="s">
        <v>48</v>
      </c>
      <c r="X53" s="327"/>
      <c r="Y53" s="118" t="s">
        <v>45</v>
      </c>
      <c r="Z53" s="416" t="s">
        <v>46</v>
      </c>
      <c r="AA53" s="417"/>
      <c r="AB53" s="119" t="s">
        <v>45</v>
      </c>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c r="IW53" s="128"/>
      <c r="IX53" s="128"/>
      <c r="IY53" s="128"/>
      <c r="IZ53" s="128"/>
      <c r="JA53" s="128"/>
      <c r="JB53" s="128"/>
      <c r="JC53" s="128"/>
      <c r="JD53" s="128"/>
      <c r="JE53" s="128"/>
      <c r="JF53" s="128"/>
    </row>
    <row r="54" spans="1:266" ht="41" customHeight="1">
      <c r="A54" s="3"/>
      <c r="B54" s="6"/>
      <c r="C54" s="6"/>
      <c r="D54" s="5"/>
      <c r="E54" s="130" t="s">
        <v>90</v>
      </c>
      <c r="F54" s="427" t="s">
        <v>141</v>
      </c>
      <c r="G54" s="428"/>
      <c r="H54" s="427" t="s">
        <v>142</v>
      </c>
      <c r="I54" s="428"/>
      <c r="J54" s="427" t="s">
        <v>143</v>
      </c>
      <c r="K54" s="428"/>
      <c r="L54" s="427" t="s">
        <v>144</v>
      </c>
      <c r="M54" s="429"/>
      <c r="N54" s="428"/>
      <c r="O54" s="427" t="s">
        <v>145</v>
      </c>
      <c r="P54" s="428"/>
      <c r="Q54" s="335"/>
      <c r="R54" s="335"/>
      <c r="S54" s="335"/>
      <c r="T54" s="338"/>
      <c r="U54" s="339"/>
      <c r="V54" s="43"/>
      <c r="W54" s="336"/>
      <c r="X54" s="337"/>
      <c r="Y54" s="109"/>
      <c r="Z54" s="336"/>
      <c r="AA54" s="337"/>
      <c r="AB54" s="110"/>
      <c r="AC54" s="17"/>
      <c r="AD54" s="17"/>
    </row>
    <row r="55" spans="1:266" ht="41" customHeight="1">
      <c r="A55" s="3"/>
      <c r="B55" s="6"/>
      <c r="C55" s="6"/>
      <c r="D55" s="5"/>
      <c r="E55" s="130" t="s">
        <v>91</v>
      </c>
      <c r="F55" s="424">
        <v>1</v>
      </c>
      <c r="G55" s="425"/>
      <c r="H55" s="425"/>
      <c r="I55" s="425"/>
      <c r="J55" s="425"/>
      <c r="K55" s="425"/>
      <c r="L55" s="425"/>
      <c r="M55" s="425"/>
      <c r="N55" s="425"/>
      <c r="O55" s="425"/>
      <c r="P55" s="426"/>
      <c r="Q55" s="334"/>
      <c r="R55" s="334"/>
      <c r="S55" s="334"/>
      <c r="T55" s="42"/>
      <c r="U55" s="113"/>
      <c r="V55" s="43"/>
      <c r="W55" s="111"/>
      <c r="X55" s="112"/>
      <c r="Y55" s="111"/>
      <c r="Z55" s="111"/>
      <c r="AA55" s="112"/>
      <c r="AB55" s="112"/>
      <c r="AC55" s="17"/>
      <c r="AD55" s="17"/>
    </row>
    <row r="56" spans="1:266" ht="41" customHeight="1">
      <c r="A56" s="3"/>
      <c r="B56" s="6"/>
      <c r="C56" s="6"/>
      <c r="D56" s="5"/>
      <c r="E56" s="130" t="s">
        <v>92</v>
      </c>
      <c r="F56" s="424">
        <v>2</v>
      </c>
      <c r="G56" s="425"/>
      <c r="H56" s="425"/>
      <c r="I56" s="425"/>
      <c r="J56" s="425"/>
      <c r="K56" s="425"/>
      <c r="L56" s="425"/>
      <c r="M56" s="425"/>
      <c r="N56" s="425"/>
      <c r="O56" s="425"/>
      <c r="P56" s="426"/>
      <c r="Q56" s="334"/>
      <c r="R56" s="334"/>
      <c r="S56" s="334"/>
      <c r="T56" s="42"/>
      <c r="U56" s="113"/>
      <c r="V56" s="43"/>
      <c r="W56" s="111"/>
      <c r="X56" s="112"/>
      <c r="Y56" s="111"/>
      <c r="Z56" s="111"/>
      <c r="AA56" s="112"/>
      <c r="AB56" s="112"/>
      <c r="AC56" s="17"/>
      <c r="AD56" s="17"/>
    </row>
    <row r="57" spans="1:266" ht="41" customHeight="1">
      <c r="A57" s="3"/>
      <c r="B57" s="6"/>
      <c r="C57" s="6"/>
      <c r="D57" s="5"/>
      <c r="E57" s="130" t="s">
        <v>93</v>
      </c>
      <c r="F57" s="424">
        <v>3</v>
      </c>
      <c r="G57" s="425"/>
      <c r="H57" s="425"/>
      <c r="I57" s="425"/>
      <c r="J57" s="425"/>
      <c r="K57" s="425"/>
      <c r="L57" s="425"/>
      <c r="M57" s="425"/>
      <c r="N57" s="425"/>
      <c r="O57" s="425"/>
      <c r="P57" s="426"/>
      <c r="Q57" s="334"/>
      <c r="R57" s="334"/>
      <c r="S57" s="334"/>
      <c r="T57" s="42"/>
      <c r="U57" s="113"/>
      <c r="V57" s="43"/>
      <c r="W57" s="111"/>
      <c r="X57" s="112"/>
      <c r="Y57" s="111"/>
      <c r="Z57" s="111"/>
      <c r="AA57" s="112"/>
      <c r="AB57" s="112"/>
      <c r="AC57" s="17"/>
      <c r="AD57" s="17"/>
    </row>
    <row r="58" spans="1:266" ht="41" customHeight="1">
      <c r="A58" s="3"/>
      <c r="B58" s="6"/>
      <c r="C58" s="6"/>
      <c r="D58" s="5"/>
      <c r="E58" s="130" t="s">
        <v>94</v>
      </c>
      <c r="F58" s="424"/>
      <c r="G58" s="425"/>
      <c r="H58" s="425"/>
      <c r="I58" s="425"/>
      <c r="J58" s="425"/>
      <c r="K58" s="425"/>
      <c r="L58" s="425"/>
      <c r="M58" s="425"/>
      <c r="N58" s="425"/>
      <c r="O58" s="425"/>
      <c r="P58" s="426"/>
      <c r="Q58" s="334"/>
      <c r="R58" s="334"/>
      <c r="S58" s="334"/>
      <c r="T58" s="42"/>
      <c r="U58" s="113"/>
      <c r="V58" s="43"/>
      <c r="W58" s="111"/>
      <c r="X58" s="112"/>
      <c r="Y58" s="111"/>
      <c r="Z58" s="111"/>
      <c r="AA58" s="112"/>
      <c r="AB58" s="112"/>
      <c r="AC58" s="17"/>
      <c r="AD58" s="17"/>
    </row>
    <row r="59" spans="1:266" ht="41" customHeight="1">
      <c r="A59" s="3"/>
      <c r="B59" s="6"/>
      <c r="C59" s="6"/>
      <c r="D59" s="5"/>
      <c r="E59" s="130" t="s">
        <v>95</v>
      </c>
      <c r="F59" s="424"/>
      <c r="G59" s="425"/>
      <c r="H59" s="425"/>
      <c r="I59" s="425"/>
      <c r="J59" s="425"/>
      <c r="K59" s="425"/>
      <c r="L59" s="425"/>
      <c r="M59" s="425"/>
      <c r="N59" s="425"/>
      <c r="O59" s="425"/>
      <c r="P59" s="426"/>
      <c r="Q59" s="334"/>
      <c r="R59" s="334"/>
      <c r="S59" s="334"/>
      <c r="T59" s="42"/>
      <c r="U59" s="113"/>
      <c r="V59" s="43"/>
      <c r="W59" s="111"/>
      <c r="X59" s="112"/>
      <c r="Y59" s="111"/>
      <c r="Z59" s="111"/>
      <c r="AA59" s="112"/>
      <c r="AB59" s="112"/>
      <c r="AC59" s="17"/>
      <c r="AD59" s="17"/>
    </row>
    <row r="60" spans="1:266" ht="15.75" customHeight="1">
      <c r="AC60" s="17"/>
      <c r="AD60" s="17"/>
    </row>
    <row r="76" spans="16:16" ht="15.75" customHeight="1">
      <c r="P76" s="1" t="s">
        <v>53</v>
      </c>
    </row>
  </sheetData>
  <sheetProtection formatCells="0" formatColumns="0" formatRows="0" insertColumns="0" insertRows="0" insertHyperlinks="0"/>
  <mergeCells count="135">
    <mergeCell ref="F59:P59"/>
    <mergeCell ref="F54:G54"/>
    <mergeCell ref="H54:I54"/>
    <mergeCell ref="J54:K54"/>
    <mergeCell ref="L54:N54"/>
    <mergeCell ref="O54:P54"/>
    <mergeCell ref="F55:P55"/>
    <mergeCell ref="F56:P56"/>
    <mergeCell ref="F57:P57"/>
    <mergeCell ref="F58:P58"/>
    <mergeCell ref="E53:P53"/>
    <mergeCell ref="Q53:S53"/>
    <mergeCell ref="T53:U53"/>
    <mergeCell ref="Z53:AA53"/>
    <mergeCell ref="B24:C24"/>
    <mergeCell ref="A23:C23"/>
    <mergeCell ref="Y47:AB47"/>
    <mergeCell ref="Y48:AB48"/>
    <mergeCell ref="Y49:AB49"/>
    <mergeCell ref="Y50:AB50"/>
    <mergeCell ref="Y51:AB51"/>
    <mergeCell ref="Q50:U50"/>
    <mergeCell ref="Q51:U51"/>
    <mergeCell ref="Y36:AB36"/>
    <mergeCell ref="Y37:AB37"/>
    <mergeCell ref="Y38:AB38"/>
    <mergeCell ref="Y39:AB39"/>
    <mergeCell ref="Y40:AB40"/>
    <mergeCell ref="Y41:AB41"/>
    <mergeCell ref="Y42:AB42"/>
    <mergeCell ref="Y43:AB43"/>
    <mergeCell ref="Y44:AB44"/>
    <mergeCell ref="I50:O50"/>
    <mergeCell ref="Y45:AB45"/>
    <mergeCell ref="F47:H47"/>
    <mergeCell ref="F49:H49"/>
    <mergeCell ref="F51:H51"/>
    <mergeCell ref="I36:O36"/>
    <mergeCell ref="I37:O37"/>
    <mergeCell ref="I38:O38"/>
    <mergeCell ref="I39:O39"/>
    <mergeCell ref="I40:O40"/>
    <mergeCell ref="I41:O41"/>
    <mergeCell ref="I42:O42"/>
    <mergeCell ref="I43:O43"/>
    <mergeCell ref="I44:O44"/>
    <mergeCell ref="I45:O45"/>
    <mergeCell ref="F42:H42"/>
    <mergeCell ref="F44:H44"/>
    <mergeCell ref="F45:H45"/>
    <mergeCell ref="F46:H46"/>
    <mergeCell ref="F48:H48"/>
    <mergeCell ref="F50:H50"/>
    <mergeCell ref="I51:O51"/>
    <mergeCell ref="I46:O46"/>
    <mergeCell ref="I47:O47"/>
    <mergeCell ref="I48:O48"/>
    <mergeCell ref="I49:O49"/>
    <mergeCell ref="F43:H43"/>
    <mergeCell ref="F16:H16"/>
    <mergeCell ref="F19:H19"/>
    <mergeCell ref="F18:H18"/>
    <mergeCell ref="F17:H17"/>
    <mergeCell ref="Q28:V28"/>
    <mergeCell ref="Q29:V29"/>
    <mergeCell ref="Q30:V30"/>
    <mergeCell ref="Q31:V31"/>
    <mergeCell ref="Q32:V32"/>
    <mergeCell ref="Q16:V16"/>
    <mergeCell ref="Q17:V17"/>
    <mergeCell ref="Q18:V18"/>
    <mergeCell ref="I35:O35"/>
    <mergeCell ref="Q33:V33"/>
    <mergeCell ref="Q36:U36"/>
    <mergeCell ref="Q37:U37"/>
    <mergeCell ref="Q38:U38"/>
    <mergeCell ref="Q39:U39"/>
    <mergeCell ref="Q40:U40"/>
    <mergeCell ref="Q41:U41"/>
    <mergeCell ref="Q35:U35"/>
    <mergeCell ref="Q27:V27"/>
    <mergeCell ref="B19:B21"/>
    <mergeCell ref="E1:AB1"/>
    <mergeCell ref="F36:H36"/>
    <mergeCell ref="F38:H38"/>
    <mergeCell ref="F39:H39"/>
    <mergeCell ref="F41:H41"/>
    <mergeCell ref="F37:H37"/>
    <mergeCell ref="F40:H40"/>
    <mergeCell ref="Q8:S8"/>
    <mergeCell ref="B1:D1"/>
    <mergeCell ref="E3:AB3"/>
    <mergeCell ref="Q24:V24"/>
    <mergeCell ref="Q25:V25"/>
    <mergeCell ref="Q26:V26"/>
    <mergeCell ref="F10:O10"/>
    <mergeCell ref="F11:O11"/>
    <mergeCell ref="F12:O12"/>
    <mergeCell ref="Q21:V21"/>
    <mergeCell ref="Q23:V23"/>
    <mergeCell ref="F15:H15"/>
    <mergeCell ref="Q15:V15"/>
    <mergeCell ref="AA8:AB8"/>
    <mergeCell ref="Q12:S12"/>
    <mergeCell ref="Y35:AB35"/>
    <mergeCell ref="Q59:S59"/>
    <mergeCell ref="Q55:S55"/>
    <mergeCell ref="Q56:S56"/>
    <mergeCell ref="Q57:S57"/>
    <mergeCell ref="Q58:S58"/>
    <mergeCell ref="Q54:S54"/>
    <mergeCell ref="Z54:AA54"/>
    <mergeCell ref="T54:U54"/>
    <mergeCell ref="W54:X54"/>
    <mergeCell ref="W53:X53"/>
    <mergeCell ref="Y46:AB46"/>
    <mergeCell ref="Q45:U45"/>
    <mergeCell ref="Q46:U46"/>
    <mergeCell ref="Q47:U47"/>
    <mergeCell ref="Q48:U48"/>
    <mergeCell ref="Q49:U49"/>
    <mergeCell ref="Q42:U42"/>
    <mergeCell ref="Q43:U43"/>
    <mergeCell ref="Q44:U44"/>
    <mergeCell ref="F5:O5"/>
    <mergeCell ref="F7:O7"/>
    <mergeCell ref="F6:O6"/>
    <mergeCell ref="T8:U8"/>
    <mergeCell ref="V8:X8"/>
    <mergeCell ref="Y8:Z8"/>
    <mergeCell ref="Q9:S9"/>
    <mergeCell ref="Q10:S10"/>
    <mergeCell ref="Q11:S11"/>
    <mergeCell ref="F9:O9"/>
    <mergeCell ref="F8:P8"/>
  </mergeCells>
  <phoneticPr fontId="14" type="noConversion"/>
  <conditionalFormatting sqref="W36:W51">
    <cfRule type="iconSet" priority="3">
      <iconSet>
        <cfvo type="percent" val="0"/>
        <cfvo type="formula" val="TODAY()"/>
        <cfvo type="formula" val="TODAY()+7"/>
      </iconSet>
    </cfRule>
  </conditionalFormatting>
  <conditionalFormatting sqref="V36:V51">
    <cfRule type="iconSet" priority="5">
      <iconSet>
        <cfvo type="percent" val="0"/>
        <cfvo type="formula" val="TODAY()"/>
        <cfvo type="formula" val="TODAY()+7"/>
      </iconSet>
    </cfRule>
  </conditionalFormatting>
  <pageMargins left="0.35" right="0.41" top="0.41" bottom="0.35" header="0.3" footer="0.3"/>
  <headerFooter>
    <oddFooter>&amp;C&amp;"Helvetica,Regular"&amp;12&amp;K000000&amp;P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38" r:id="rId3" name="Check Box 14">
              <controlPr defaultSize="0" autoFill="0" autoLine="0" autoPict="0">
                <anchor moveWithCells="1">
                  <from>
                    <xdr:col>14</xdr:col>
                    <xdr:colOff>660400</xdr:colOff>
                    <xdr:row>4</xdr:row>
                    <xdr:rowOff>12700</xdr:rowOff>
                  </from>
                  <to>
                    <xdr:col>15</xdr:col>
                    <xdr:colOff>2311400</xdr:colOff>
                    <xdr:row>4</xdr:row>
                    <xdr:rowOff>495300</xdr:rowOff>
                  </to>
                </anchor>
              </controlPr>
            </control>
          </mc:Choice>
          <mc:Fallback/>
        </mc:AlternateContent>
        <mc:AlternateContent xmlns:mc="http://schemas.openxmlformats.org/markup-compatibility/2006">
          <mc:Choice Requires="x14">
            <control shapeId="1039" r:id="rId4" name="Check Box 15">
              <controlPr defaultSize="0" autoFill="0" autoLine="0" autoPict="0">
                <anchor moveWithCells="1">
                  <from>
                    <xdr:col>15</xdr:col>
                    <xdr:colOff>12700</xdr:colOff>
                    <xdr:row>4</xdr:row>
                    <xdr:rowOff>508000</xdr:rowOff>
                  </from>
                  <to>
                    <xdr:col>16</xdr:col>
                    <xdr:colOff>228600</xdr:colOff>
                    <xdr:row>5</xdr:row>
                    <xdr:rowOff>215900</xdr:rowOff>
                  </to>
                </anchor>
              </controlPr>
            </control>
          </mc:Choice>
          <mc:Fallback/>
        </mc:AlternateContent>
        <mc:AlternateContent xmlns:mc="http://schemas.openxmlformats.org/markup-compatibility/2006">
          <mc:Choice Requires="x14">
            <control shapeId="1041" r:id="rId5" name="Check Box 17">
              <controlPr defaultSize="0" autoFill="0" autoLine="0" autoPict="0">
                <anchor moveWithCells="1">
                  <from>
                    <xdr:col>18</xdr:col>
                    <xdr:colOff>393700</xdr:colOff>
                    <xdr:row>4</xdr:row>
                    <xdr:rowOff>12700</xdr:rowOff>
                  </from>
                  <to>
                    <xdr:col>21</xdr:col>
                    <xdr:colOff>292100</xdr:colOff>
                    <xdr:row>4</xdr:row>
                    <xdr:rowOff>495300</xdr:rowOff>
                  </to>
                </anchor>
              </controlPr>
            </control>
          </mc:Choice>
          <mc:Fallback/>
        </mc:AlternateContent>
        <mc:AlternateContent xmlns:mc="http://schemas.openxmlformats.org/markup-compatibility/2006">
          <mc:Choice Requires="x14">
            <control shapeId="1042" r:id="rId6" name="Check Box 18">
              <controlPr defaultSize="0" autoFill="0" autoLine="0" autoPict="0">
                <anchor moveWithCells="1">
                  <from>
                    <xdr:col>18</xdr:col>
                    <xdr:colOff>393700</xdr:colOff>
                    <xdr:row>4</xdr:row>
                    <xdr:rowOff>469900</xdr:rowOff>
                  </from>
                  <to>
                    <xdr:col>21</xdr:col>
                    <xdr:colOff>292100</xdr:colOff>
                    <xdr:row>5</xdr:row>
                    <xdr:rowOff>190500</xdr:rowOff>
                  </to>
                </anchor>
              </controlPr>
            </control>
          </mc:Choice>
          <mc:Fallback/>
        </mc:AlternateContent>
        <mc:AlternateContent xmlns:mc="http://schemas.openxmlformats.org/markup-compatibility/2006">
          <mc:Choice Requires="x14">
            <control shapeId="1043" r:id="rId7" name="Check Box 19">
              <controlPr defaultSize="0" autoFill="0" autoLine="0" autoPict="0">
                <anchor moveWithCells="1">
                  <from>
                    <xdr:col>22</xdr:col>
                    <xdr:colOff>558800</xdr:colOff>
                    <xdr:row>4</xdr:row>
                    <xdr:rowOff>0</xdr:rowOff>
                  </from>
                  <to>
                    <xdr:col>25</xdr:col>
                    <xdr:colOff>88900</xdr:colOff>
                    <xdr:row>4</xdr:row>
                    <xdr:rowOff>482600</xdr:rowOff>
                  </to>
                </anchor>
              </controlPr>
            </control>
          </mc:Choice>
          <mc:Fallback/>
        </mc:AlternateContent>
        <mc:AlternateContent xmlns:mc="http://schemas.openxmlformats.org/markup-compatibility/2006">
          <mc:Choice Requires="x14">
            <control shapeId="1044" r:id="rId8" name="Check Box 20">
              <controlPr defaultSize="0" autoFill="0" autoLine="0" autoPict="0">
                <anchor moveWithCells="1">
                  <from>
                    <xdr:col>22</xdr:col>
                    <xdr:colOff>558800</xdr:colOff>
                    <xdr:row>4</xdr:row>
                    <xdr:rowOff>469900</xdr:rowOff>
                  </from>
                  <to>
                    <xdr:col>25</xdr:col>
                    <xdr:colOff>88900</xdr:colOff>
                    <xdr:row>5</xdr:row>
                    <xdr:rowOff>190500</xdr:rowOff>
                  </to>
                </anchor>
              </controlPr>
            </control>
          </mc:Choice>
          <mc:Fallback/>
        </mc:AlternateContent>
        <mc:AlternateContent xmlns:mc="http://schemas.openxmlformats.org/markup-compatibility/2006">
          <mc:Choice Requires="x14">
            <control shapeId="1078" r:id="rId9" name="Check Box 54">
              <controlPr defaultSize="0" autoFill="0" autoLine="0" autoPict="0">
                <anchor moveWithCells="1">
                  <from>
                    <xdr:col>8</xdr:col>
                    <xdr:colOff>0</xdr:colOff>
                    <xdr:row>8</xdr:row>
                    <xdr:rowOff>12700</xdr:rowOff>
                  </from>
                  <to>
                    <xdr:col>8</xdr:col>
                    <xdr:colOff>1993900</xdr:colOff>
                    <xdr:row>9</xdr:row>
                    <xdr:rowOff>114300</xdr:rowOff>
                  </to>
                </anchor>
              </controlPr>
            </control>
          </mc:Choice>
          <mc:Fallback/>
        </mc:AlternateContent>
        <mc:AlternateContent xmlns:mc="http://schemas.openxmlformats.org/markup-compatibility/2006">
          <mc:Choice Requires="x14">
            <control shapeId="1079" r:id="rId10" name="Check Box 55">
              <controlPr defaultSize="0" autoFill="0" autoLine="0" autoPict="0">
                <anchor moveWithCells="1">
                  <from>
                    <xdr:col>10</xdr:col>
                    <xdr:colOff>723900</xdr:colOff>
                    <xdr:row>8</xdr:row>
                    <xdr:rowOff>12700</xdr:rowOff>
                  </from>
                  <to>
                    <xdr:col>13</xdr:col>
                    <xdr:colOff>406400</xdr:colOff>
                    <xdr:row>9</xdr:row>
                    <xdr:rowOff>114300</xdr:rowOff>
                  </to>
                </anchor>
              </controlPr>
            </control>
          </mc:Choice>
          <mc:Fallback/>
        </mc:AlternateContent>
        <mc:AlternateContent xmlns:mc="http://schemas.openxmlformats.org/markup-compatibility/2006">
          <mc:Choice Requires="x14">
            <control shapeId="1093" r:id="rId11" name="Check Box 69">
              <controlPr defaultSize="0" autoFill="0" autoLine="0" autoPict="0">
                <anchor moveWithCells="1">
                  <from>
                    <xdr:col>5</xdr:col>
                    <xdr:colOff>50800</xdr:colOff>
                    <xdr:row>13</xdr:row>
                    <xdr:rowOff>25400</xdr:rowOff>
                  </from>
                  <to>
                    <xdr:col>6</xdr:col>
                    <xdr:colOff>25400</xdr:colOff>
                    <xdr:row>13</xdr:row>
                    <xdr:rowOff>431800</xdr:rowOff>
                  </to>
                </anchor>
              </controlPr>
            </control>
          </mc:Choice>
          <mc:Fallback/>
        </mc:AlternateContent>
        <mc:AlternateContent xmlns:mc="http://schemas.openxmlformats.org/markup-compatibility/2006">
          <mc:Choice Requires="x14">
            <control shapeId="1094" r:id="rId12" name="Check Box 70">
              <controlPr defaultSize="0" autoFill="0" autoLine="0" autoPict="0">
                <anchor moveWithCells="1">
                  <from>
                    <xdr:col>7</xdr:col>
                    <xdr:colOff>50800</xdr:colOff>
                    <xdr:row>13</xdr:row>
                    <xdr:rowOff>25400</xdr:rowOff>
                  </from>
                  <to>
                    <xdr:col>7</xdr:col>
                    <xdr:colOff>558800</xdr:colOff>
                    <xdr:row>13</xdr:row>
                    <xdr:rowOff>431800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F76"/>
  <sheetViews>
    <sheetView showGridLines="0" topLeftCell="E1" zoomScale="86" workbookViewId="0">
      <selection activeCell="I43" sqref="I43:O43"/>
    </sheetView>
  </sheetViews>
  <sheetFormatPr baseColWidth="10" defaultColWidth="8.85546875" defaultRowHeight="15.75" customHeight="1" x14ac:dyDescent="0"/>
  <cols>
    <col min="1" max="1" width="3.140625" style="17" customWidth="1"/>
    <col min="2" max="2" width="28.5703125" style="17" customWidth="1"/>
    <col min="3" max="3" width="20.28515625" style="17" customWidth="1"/>
    <col min="4" max="4" width="9" style="17" customWidth="1"/>
    <col min="5" max="5" width="21.140625" style="17" customWidth="1"/>
    <col min="6" max="6" width="6" style="17" customWidth="1"/>
    <col min="7" max="7" width="20.85546875" style="17" customWidth="1"/>
    <col min="8" max="8" width="5.85546875" style="17" customWidth="1"/>
    <col min="9" max="9" width="25.7109375" style="17" customWidth="1"/>
    <col min="10" max="10" width="11.7109375" style="17" customWidth="1"/>
    <col min="11" max="12" width="8.5703125" style="17" customWidth="1"/>
    <col min="13" max="13" width="8.7109375" style="17" customWidth="1"/>
    <col min="14" max="14" width="9.42578125" style="17" customWidth="1"/>
    <col min="15" max="15" width="11.7109375" style="17" customWidth="1"/>
    <col min="16" max="16" width="24.7109375" style="17" customWidth="1"/>
    <col min="17" max="17" width="8" style="17" customWidth="1"/>
    <col min="18" max="19" width="6.7109375" style="17" customWidth="1"/>
    <col min="20" max="21" width="8.42578125" style="17" customWidth="1"/>
    <col min="22" max="22" width="8.7109375" style="17" customWidth="1"/>
    <col min="23" max="23" width="9.140625" style="20" customWidth="1"/>
    <col min="24" max="24" width="7.85546875" style="20" customWidth="1"/>
    <col min="25" max="25" width="10.85546875" style="17" customWidth="1"/>
    <col min="26" max="26" width="6.7109375" style="17" customWidth="1"/>
    <col min="27" max="27" width="6.85546875" style="17" customWidth="1"/>
    <col min="28" max="28" width="12.85546875" style="17" customWidth="1"/>
    <col min="29" max="29" width="18.7109375" style="17" customWidth="1"/>
    <col min="30" max="30" width="18.85546875" style="17" customWidth="1"/>
    <col min="31" max="266" width="8.85546875" style="17" customWidth="1"/>
  </cols>
  <sheetData>
    <row r="1" spans="1:28" ht="35.25" customHeight="1">
      <c r="A1" s="2"/>
      <c r="B1" s="348"/>
      <c r="C1" s="348"/>
      <c r="D1" s="348"/>
      <c r="E1" s="341"/>
      <c r="F1" s="341"/>
      <c r="G1" s="341"/>
      <c r="H1" s="341"/>
      <c r="I1" s="341"/>
      <c r="J1" s="341"/>
      <c r="K1" s="341"/>
      <c r="L1" s="341"/>
      <c r="M1" s="341"/>
      <c r="N1" s="341"/>
      <c r="O1" s="341"/>
      <c r="P1" s="341"/>
      <c r="Q1" s="341"/>
      <c r="R1" s="341"/>
      <c r="S1" s="341"/>
      <c r="T1" s="341"/>
      <c r="U1" s="341"/>
      <c r="V1" s="341"/>
      <c r="W1" s="341"/>
      <c r="X1" s="341"/>
      <c r="Y1" s="341"/>
      <c r="Z1" s="341"/>
      <c r="AA1" s="341"/>
      <c r="AB1" s="341"/>
    </row>
    <row r="2" spans="1:28" ht="35.25" customHeight="1">
      <c r="A2" s="3"/>
      <c r="B2" s="25"/>
      <c r="C2" s="4"/>
      <c r="D2" s="6"/>
      <c r="E2" s="278"/>
      <c r="F2" s="278"/>
      <c r="G2" s="278"/>
      <c r="H2" s="278"/>
      <c r="I2" s="278"/>
      <c r="J2" s="278"/>
      <c r="K2" s="278"/>
      <c r="L2" s="278"/>
      <c r="M2" s="278"/>
      <c r="N2" s="278"/>
      <c r="O2" s="278"/>
      <c r="P2" s="278"/>
      <c r="Q2" s="278"/>
      <c r="R2" s="278"/>
      <c r="S2" s="278"/>
      <c r="T2" s="278"/>
      <c r="U2" s="278"/>
      <c r="V2" s="278"/>
      <c r="W2" s="278"/>
      <c r="X2" s="278"/>
      <c r="Y2" s="278"/>
      <c r="Z2" s="278"/>
      <c r="AA2" s="278"/>
      <c r="AB2" s="278"/>
    </row>
    <row r="3" spans="1:28" ht="50" customHeight="1">
      <c r="A3" s="3"/>
      <c r="B3" s="25"/>
      <c r="C3" s="4"/>
      <c r="D3" s="6"/>
      <c r="E3" s="349" t="s">
        <v>51</v>
      </c>
      <c r="F3" s="349"/>
      <c r="G3" s="349"/>
      <c r="H3" s="349"/>
      <c r="I3" s="349"/>
      <c r="J3" s="349"/>
      <c r="K3" s="349"/>
      <c r="L3" s="349"/>
      <c r="M3" s="349"/>
      <c r="N3" s="349"/>
      <c r="O3" s="349"/>
      <c r="P3" s="349"/>
      <c r="Q3" s="349"/>
      <c r="R3" s="349"/>
      <c r="S3" s="349"/>
      <c r="T3" s="349"/>
      <c r="U3" s="349"/>
      <c r="V3" s="349"/>
      <c r="W3" s="349"/>
      <c r="X3" s="349"/>
      <c r="Y3" s="349"/>
      <c r="Z3" s="349"/>
      <c r="AA3" s="349"/>
      <c r="AB3" s="349"/>
    </row>
    <row r="4" spans="1:28" ht="35" customHeight="1" thickBot="1">
      <c r="A4" s="3"/>
      <c r="B4" s="25"/>
      <c r="C4" s="4"/>
      <c r="D4" s="6"/>
      <c r="E4" s="278"/>
      <c r="F4" s="278"/>
      <c r="G4" s="278"/>
      <c r="H4" s="278"/>
      <c r="I4" s="278"/>
      <c r="J4" s="278"/>
      <c r="K4" s="278"/>
      <c r="L4" s="278"/>
      <c r="M4" s="278"/>
      <c r="N4" s="278"/>
      <c r="O4" s="278"/>
      <c r="P4" s="278"/>
      <c r="Q4" s="278"/>
      <c r="R4" s="278"/>
      <c r="S4" s="278"/>
      <c r="T4" s="278"/>
      <c r="U4" s="278"/>
      <c r="V4" s="278"/>
      <c r="W4" s="278"/>
      <c r="X4" s="278"/>
      <c r="Y4" s="278"/>
      <c r="Z4" s="278"/>
      <c r="AA4" s="278"/>
      <c r="AB4" s="278"/>
    </row>
    <row r="5" spans="1:28" ht="61" customHeight="1">
      <c r="A5" s="3"/>
      <c r="B5" s="4"/>
      <c r="C5" s="4"/>
      <c r="D5" s="6"/>
      <c r="E5" s="36" t="s">
        <v>5</v>
      </c>
      <c r="F5" s="311" t="s">
        <v>109</v>
      </c>
      <c r="G5" s="311"/>
      <c r="H5" s="311"/>
      <c r="I5" s="311"/>
      <c r="J5" s="311"/>
      <c r="K5" s="311"/>
      <c r="L5" s="311"/>
      <c r="M5" s="311"/>
      <c r="N5" s="311"/>
      <c r="O5" s="311"/>
      <c r="P5" s="28"/>
      <c r="Q5" s="28"/>
      <c r="R5" s="28"/>
      <c r="S5" s="28"/>
      <c r="T5" s="28"/>
      <c r="U5" s="28"/>
      <c r="V5" s="28"/>
      <c r="W5" s="28"/>
      <c r="X5" s="28"/>
      <c r="Y5" s="28"/>
      <c r="Z5" s="28"/>
      <c r="AA5" s="28"/>
      <c r="AB5" s="29"/>
    </row>
    <row r="6" spans="1:28" ht="38" customHeight="1">
      <c r="A6" s="3"/>
      <c r="B6" s="4"/>
      <c r="C6" s="4"/>
      <c r="D6" s="6"/>
      <c r="E6" s="116"/>
      <c r="F6" s="312" t="s">
        <v>110</v>
      </c>
      <c r="G6" s="312"/>
      <c r="H6" s="312"/>
      <c r="I6" s="312"/>
      <c r="J6" s="312"/>
      <c r="K6" s="312"/>
      <c r="L6" s="312"/>
      <c r="M6" s="312"/>
      <c r="N6" s="312"/>
      <c r="O6" s="312"/>
      <c r="P6" s="27"/>
      <c r="Q6" s="27"/>
      <c r="R6" s="27"/>
      <c r="S6" s="27"/>
      <c r="T6" s="27"/>
      <c r="U6" s="27"/>
      <c r="V6" s="27"/>
      <c r="W6" s="27"/>
      <c r="X6" s="27"/>
      <c r="Y6" s="27"/>
      <c r="Z6" s="27"/>
      <c r="AA6" s="27"/>
      <c r="AB6" s="30"/>
    </row>
    <row r="7" spans="1:28" ht="38" customHeight="1">
      <c r="A7" s="3"/>
      <c r="B7" s="4"/>
      <c r="C7" s="4"/>
      <c r="D7" s="6"/>
      <c r="E7" s="116"/>
      <c r="F7" s="312" t="s">
        <v>111</v>
      </c>
      <c r="G7" s="312"/>
      <c r="H7" s="312"/>
      <c r="I7" s="312"/>
      <c r="J7" s="312"/>
      <c r="K7" s="312"/>
      <c r="L7" s="312"/>
      <c r="M7" s="312"/>
      <c r="N7" s="312"/>
      <c r="O7" s="312"/>
      <c r="P7" s="27"/>
      <c r="Q7" s="27"/>
      <c r="R7" s="27"/>
      <c r="S7" s="27"/>
      <c r="T7" s="27"/>
      <c r="U7" s="27"/>
      <c r="V7" s="27"/>
      <c r="W7" s="27"/>
      <c r="X7" s="27"/>
      <c r="Y7" s="27"/>
      <c r="Z7" s="27"/>
      <c r="AA7" s="27"/>
      <c r="AB7" s="30"/>
    </row>
    <row r="8" spans="1:28" ht="21" customHeight="1">
      <c r="A8" s="3"/>
      <c r="B8" s="277" t="s">
        <v>0</v>
      </c>
      <c r="C8" s="6"/>
      <c r="D8" s="6"/>
      <c r="E8" s="38" t="s">
        <v>85</v>
      </c>
      <c r="F8" s="323" t="s">
        <v>132</v>
      </c>
      <c r="G8" s="324"/>
      <c r="H8" s="324"/>
      <c r="I8" s="324"/>
      <c r="J8" s="324"/>
      <c r="K8" s="324"/>
      <c r="L8" s="324"/>
      <c r="M8" s="324"/>
      <c r="N8" s="324"/>
      <c r="O8" s="324"/>
      <c r="P8" s="325"/>
      <c r="Q8" s="313">
        <v>1</v>
      </c>
      <c r="R8" s="316"/>
      <c r="S8" s="347"/>
      <c r="T8" s="313">
        <v>2</v>
      </c>
      <c r="U8" s="314"/>
      <c r="V8" s="315">
        <v>3</v>
      </c>
      <c r="W8" s="316"/>
      <c r="X8" s="314"/>
      <c r="Y8" s="315">
        <v>4</v>
      </c>
      <c r="Z8" s="314"/>
      <c r="AA8" s="315">
        <v>5</v>
      </c>
      <c r="AB8" s="370"/>
    </row>
    <row r="9" spans="1:28" ht="30" customHeight="1">
      <c r="A9" s="3"/>
      <c r="B9" s="277"/>
      <c r="C9" s="7"/>
      <c r="D9" s="6"/>
      <c r="E9" s="38" t="s">
        <v>6</v>
      </c>
      <c r="F9" s="320" t="s">
        <v>79</v>
      </c>
      <c r="G9" s="321"/>
      <c r="H9" s="321"/>
      <c r="I9" s="321"/>
      <c r="J9" s="321"/>
      <c r="K9" s="321"/>
      <c r="L9" s="321"/>
      <c r="M9" s="321"/>
      <c r="N9" s="321"/>
      <c r="O9" s="322"/>
      <c r="P9" s="40" t="s">
        <v>9</v>
      </c>
      <c r="Q9" s="317"/>
      <c r="R9" s="318"/>
      <c r="S9" s="319"/>
      <c r="T9" s="86"/>
      <c r="U9" s="87"/>
      <c r="V9" s="88"/>
      <c r="W9" s="279"/>
      <c r="X9" s="87"/>
      <c r="Y9" s="90"/>
      <c r="Z9" s="87"/>
      <c r="AA9" s="85"/>
      <c r="AB9" s="91"/>
    </row>
    <row r="10" spans="1:28" ht="20.5" customHeight="1">
      <c r="A10" s="3"/>
      <c r="B10" s="6"/>
      <c r="C10" s="6"/>
      <c r="D10" s="6"/>
      <c r="E10" s="38" t="s">
        <v>7</v>
      </c>
      <c r="F10" s="318"/>
      <c r="G10" s="318"/>
      <c r="H10" s="318"/>
      <c r="I10" s="318"/>
      <c r="J10" s="318"/>
      <c r="K10" s="318"/>
      <c r="L10" s="318"/>
      <c r="M10" s="318"/>
      <c r="N10" s="318"/>
      <c r="O10" s="319"/>
      <c r="P10" s="40" t="s">
        <v>10</v>
      </c>
      <c r="Q10" s="317"/>
      <c r="R10" s="318"/>
      <c r="S10" s="319"/>
      <c r="T10" s="86"/>
      <c r="U10" s="87"/>
      <c r="V10" s="88"/>
      <c r="W10" s="279"/>
      <c r="X10" s="87"/>
      <c r="Y10" s="90"/>
      <c r="Z10" s="87"/>
      <c r="AA10" s="85"/>
      <c r="AB10" s="91"/>
    </row>
    <row r="11" spans="1:28" ht="32" customHeight="1">
      <c r="A11" s="3"/>
      <c r="B11" s="6"/>
      <c r="C11" s="7"/>
      <c r="D11" s="6"/>
      <c r="E11" s="38" t="s">
        <v>8</v>
      </c>
      <c r="F11" s="356">
        <f>Y15</f>
        <v>36000.000000000007</v>
      </c>
      <c r="G11" s="357"/>
      <c r="H11" s="357"/>
      <c r="I11" s="357"/>
      <c r="J11" s="357"/>
      <c r="K11" s="357"/>
      <c r="L11" s="357"/>
      <c r="M11" s="357"/>
      <c r="N11" s="357"/>
      <c r="O11" s="358"/>
      <c r="P11" s="40" t="s">
        <v>11</v>
      </c>
      <c r="Q11" s="317"/>
      <c r="R11" s="318"/>
      <c r="S11" s="319"/>
      <c r="T11" s="86"/>
      <c r="U11" s="87"/>
      <c r="V11" s="88"/>
      <c r="W11" s="279"/>
      <c r="X11" s="87"/>
      <c r="Y11" s="90"/>
      <c r="Z11" s="87"/>
      <c r="AA11" s="85"/>
      <c r="AB11" s="91"/>
    </row>
    <row r="12" spans="1:28" ht="36" customHeight="1" thickBot="1">
      <c r="A12" s="3"/>
      <c r="B12" s="277" t="s">
        <v>1</v>
      </c>
      <c r="C12" s="6"/>
      <c r="D12" s="6"/>
      <c r="E12" s="39" t="s">
        <v>88</v>
      </c>
      <c r="F12" s="359">
        <v>43770</v>
      </c>
      <c r="G12" s="360"/>
      <c r="H12" s="360"/>
      <c r="I12" s="360"/>
      <c r="J12" s="360"/>
      <c r="K12" s="360"/>
      <c r="L12" s="360"/>
      <c r="M12" s="360"/>
      <c r="N12" s="360"/>
      <c r="O12" s="361"/>
      <c r="P12" s="41" t="s">
        <v>89</v>
      </c>
      <c r="Q12" s="371">
        <v>43862</v>
      </c>
      <c r="R12" s="372"/>
      <c r="S12" s="373"/>
      <c r="T12" s="92"/>
      <c r="U12" s="93"/>
      <c r="V12" s="94"/>
      <c r="W12" s="95"/>
      <c r="X12" s="93"/>
      <c r="Y12" s="96"/>
      <c r="Z12" s="93"/>
      <c r="AA12" s="97"/>
      <c r="AB12" s="98"/>
    </row>
    <row r="13" spans="1:28" ht="20.5" customHeight="1" thickBot="1">
      <c r="A13" s="3"/>
      <c r="B13" s="6"/>
      <c r="C13" s="7"/>
      <c r="D13" s="6"/>
      <c r="E13" s="8"/>
      <c r="F13" s="8"/>
      <c r="G13" s="8"/>
      <c r="H13" s="8"/>
      <c r="I13" s="22"/>
      <c r="J13" s="22"/>
      <c r="K13" s="22"/>
      <c r="L13" s="22"/>
      <c r="M13" s="22"/>
      <c r="N13" s="22"/>
      <c r="O13" s="22"/>
      <c r="P13" s="8"/>
      <c r="Q13" s="8"/>
      <c r="R13" s="8"/>
      <c r="S13" s="8"/>
      <c r="T13" s="8"/>
      <c r="U13" s="8"/>
      <c r="V13" s="8"/>
      <c r="W13" s="18"/>
      <c r="X13" s="18"/>
      <c r="Y13" s="8"/>
      <c r="Z13" s="8"/>
      <c r="AA13" s="22"/>
      <c r="AB13" s="22"/>
    </row>
    <row r="14" spans="1:28" ht="62" customHeight="1">
      <c r="A14" s="3"/>
      <c r="B14" s="6"/>
      <c r="C14" s="6"/>
      <c r="D14" s="6"/>
      <c r="E14" s="37" t="s">
        <v>113</v>
      </c>
      <c r="F14" s="271"/>
      <c r="G14" s="287" t="s">
        <v>114</v>
      </c>
      <c r="H14" s="31"/>
      <c r="I14" s="305" t="s">
        <v>115</v>
      </c>
      <c r="J14" s="31" t="s">
        <v>116</v>
      </c>
      <c r="K14" s="34" t="s">
        <v>13</v>
      </c>
      <c r="L14" s="292" t="s">
        <v>117</v>
      </c>
      <c r="M14" s="35" t="s">
        <v>14</v>
      </c>
      <c r="N14" s="33" t="s">
        <v>13</v>
      </c>
      <c r="O14" s="32" t="s">
        <v>15</v>
      </c>
      <c r="P14" s="37" t="s">
        <v>12</v>
      </c>
      <c r="Q14" s="272"/>
      <c r="R14" s="272"/>
      <c r="S14" s="272"/>
      <c r="T14" s="272"/>
      <c r="U14" s="272"/>
      <c r="V14" s="273"/>
      <c r="W14" s="31" t="s">
        <v>116</v>
      </c>
      <c r="X14" s="33" t="s">
        <v>13</v>
      </c>
      <c r="Y14" s="34" t="s">
        <v>117</v>
      </c>
      <c r="Z14" s="35" t="s">
        <v>14</v>
      </c>
      <c r="AA14" s="33" t="s">
        <v>13</v>
      </c>
      <c r="AB14" s="32" t="s">
        <v>15</v>
      </c>
    </row>
    <row r="15" spans="1:28" ht="40" customHeight="1">
      <c r="A15" s="3"/>
      <c r="B15" s="6"/>
      <c r="C15" s="6"/>
      <c r="D15" s="6"/>
      <c r="E15" s="49" t="s">
        <v>85</v>
      </c>
      <c r="F15" s="365"/>
      <c r="G15" s="366"/>
      <c r="H15" s="366"/>
      <c r="I15" s="290" t="s">
        <v>53</v>
      </c>
      <c r="J15" s="288"/>
      <c r="K15" s="141"/>
      <c r="L15" s="293"/>
      <c r="M15" s="47"/>
      <c r="N15" s="45"/>
      <c r="O15" s="142"/>
      <c r="P15" s="49" t="s">
        <v>85</v>
      </c>
      <c r="Q15" s="367" t="str">
        <f>F8</f>
        <v xml:space="preserve">Tuyển dụng Chuyên viên Phân tích dữ liệu </v>
      </c>
      <c r="R15" s="368"/>
      <c r="S15" s="368"/>
      <c r="T15" s="368"/>
      <c r="U15" s="368"/>
      <c r="V15" s="369"/>
      <c r="W15" s="50"/>
      <c r="X15" s="51"/>
      <c r="Y15" s="135">
        <f>Y19+Y20+Y22</f>
        <v>36000.000000000007</v>
      </c>
      <c r="Z15" s="53"/>
      <c r="AA15" s="54"/>
      <c r="AB15" s="136">
        <f>AB18+AB21</f>
        <v>1350000</v>
      </c>
    </row>
    <row r="16" spans="1:28" ht="31" customHeight="1">
      <c r="A16" s="3"/>
      <c r="B16" s="277" t="s">
        <v>2</v>
      </c>
      <c r="C16" s="7"/>
      <c r="D16" s="6"/>
      <c r="E16" s="44" t="s">
        <v>16</v>
      </c>
      <c r="F16" s="378"/>
      <c r="G16" s="379"/>
      <c r="H16" s="379"/>
      <c r="I16" s="290"/>
      <c r="J16" s="288"/>
      <c r="K16" s="46"/>
      <c r="L16" s="294"/>
      <c r="M16" s="47"/>
      <c r="N16" s="45"/>
      <c r="O16" s="48"/>
      <c r="P16" s="49" t="s">
        <v>16</v>
      </c>
      <c r="Q16" s="350" t="s">
        <v>136</v>
      </c>
      <c r="R16" s="351"/>
      <c r="S16" s="351"/>
      <c r="T16" s="351"/>
      <c r="U16" s="351"/>
      <c r="V16" s="352"/>
      <c r="W16" s="50"/>
      <c r="X16" s="51"/>
      <c r="Y16" s="52"/>
      <c r="Z16" s="53"/>
      <c r="AA16" s="54"/>
      <c r="AB16" s="55"/>
    </row>
    <row r="17" spans="1:29" ht="31" customHeight="1">
      <c r="A17" s="3"/>
      <c r="B17" s="9"/>
      <c r="C17" s="6"/>
      <c r="D17" s="6"/>
      <c r="E17" s="56" t="s">
        <v>17</v>
      </c>
      <c r="F17" s="365" t="s">
        <v>138</v>
      </c>
      <c r="G17" s="366"/>
      <c r="H17" s="366"/>
      <c r="I17" s="290"/>
      <c r="J17" s="288"/>
      <c r="K17" s="46"/>
      <c r="L17" s="294">
        <f>L19</f>
        <v>75000</v>
      </c>
      <c r="M17" s="47"/>
      <c r="N17" s="45"/>
      <c r="O17" s="48"/>
      <c r="P17" s="56" t="s">
        <v>20</v>
      </c>
      <c r="Q17" s="385" t="s">
        <v>133</v>
      </c>
      <c r="R17" s="386"/>
      <c r="S17" s="386"/>
      <c r="T17" s="386"/>
      <c r="U17" s="386"/>
      <c r="V17" s="387"/>
      <c r="W17" s="50"/>
      <c r="X17" s="51"/>
      <c r="Y17" s="61"/>
      <c r="Z17" s="57"/>
      <c r="AA17" s="143"/>
      <c r="AB17" s="144"/>
      <c r="AC17" s="99"/>
    </row>
    <row r="18" spans="1:29" ht="31" customHeight="1">
      <c r="A18" s="3"/>
      <c r="C18" s="6"/>
      <c r="D18" s="6"/>
      <c r="E18" s="58" t="s">
        <v>18</v>
      </c>
      <c r="F18" s="378" t="s">
        <v>139</v>
      </c>
      <c r="G18" s="379"/>
      <c r="H18" s="379"/>
      <c r="I18" s="290"/>
      <c r="J18" s="288"/>
      <c r="K18" s="46"/>
      <c r="L18" s="294"/>
      <c r="M18" s="47"/>
      <c r="N18" s="45"/>
      <c r="O18" s="48"/>
      <c r="P18" s="58" t="s">
        <v>21</v>
      </c>
      <c r="Q18" s="362" t="s">
        <v>134</v>
      </c>
      <c r="R18" s="363"/>
      <c r="S18" s="363"/>
      <c r="T18" s="363"/>
      <c r="U18" s="363"/>
      <c r="V18" s="364"/>
      <c r="W18" s="59"/>
      <c r="X18" s="60"/>
      <c r="Y18" s="61"/>
      <c r="Z18" s="57">
        <v>20000</v>
      </c>
      <c r="AA18" s="280">
        <f>5*2.25*3</f>
        <v>33.75</v>
      </c>
      <c r="AB18" s="62">
        <f>Z18*AA18</f>
        <v>675000</v>
      </c>
    </row>
    <row r="19" spans="1:29" ht="31" customHeight="1">
      <c r="A19" s="3"/>
      <c r="B19" s="340" t="s">
        <v>4</v>
      </c>
      <c r="C19" s="10"/>
      <c r="D19" s="6"/>
      <c r="E19" s="63" t="s">
        <v>19</v>
      </c>
      <c r="F19" s="380" t="s">
        <v>140</v>
      </c>
      <c r="G19" s="381"/>
      <c r="H19" s="381"/>
      <c r="I19" s="290"/>
      <c r="J19" s="288">
        <f>20000/22/8</f>
        <v>113.63636363636364</v>
      </c>
      <c r="K19" s="46">
        <f>2*5*22*3</f>
        <v>660</v>
      </c>
      <c r="L19" s="294">
        <f>J19*K19</f>
        <v>75000</v>
      </c>
      <c r="M19" s="47"/>
      <c r="N19" s="45"/>
      <c r="O19" s="48"/>
      <c r="P19" s="63" t="s">
        <v>22</v>
      </c>
      <c r="Q19" s="281" t="s">
        <v>135</v>
      </c>
      <c r="R19" s="282"/>
      <c r="S19" s="282"/>
      <c r="T19" s="282"/>
      <c r="U19" s="282"/>
      <c r="V19" s="283"/>
      <c r="W19" s="59">
        <f>30000/22</f>
        <v>1363.6363636363637</v>
      </c>
      <c r="X19" s="60">
        <f>20%*22*3</f>
        <v>13.200000000000001</v>
      </c>
      <c r="Y19" s="61">
        <f>W19*X19</f>
        <v>18000.000000000004</v>
      </c>
      <c r="Z19" s="57"/>
      <c r="AA19" s="143"/>
      <c r="AB19" s="145"/>
    </row>
    <row r="20" spans="1:29" ht="31" customHeight="1">
      <c r="A20" s="3"/>
      <c r="B20" s="340"/>
      <c r="C20" s="10"/>
      <c r="D20" s="6"/>
      <c r="E20" s="44"/>
      <c r="F20" s="131"/>
      <c r="G20" s="68"/>
      <c r="H20" s="64"/>
      <c r="I20" s="290"/>
      <c r="J20" s="288"/>
      <c r="K20" s="46"/>
      <c r="L20" s="294"/>
      <c r="M20" s="47"/>
      <c r="N20" s="45"/>
      <c r="O20" s="48"/>
      <c r="P20" s="63" t="s">
        <v>23</v>
      </c>
      <c r="Q20" s="281"/>
      <c r="R20" s="285"/>
      <c r="S20" s="285"/>
      <c r="T20" s="285"/>
      <c r="U20" s="285"/>
      <c r="V20" s="286"/>
      <c r="W20" s="57"/>
      <c r="X20" s="65"/>
      <c r="Y20" s="61"/>
      <c r="Z20" s="57"/>
      <c r="AA20" s="65"/>
      <c r="AB20" s="62"/>
    </row>
    <row r="21" spans="1:29" ht="31" customHeight="1">
      <c r="A21" s="3"/>
      <c r="B21" s="340"/>
      <c r="C21" s="10"/>
      <c r="D21" s="6"/>
      <c r="E21" s="44"/>
      <c r="F21" s="131"/>
      <c r="G21" s="68"/>
      <c r="H21" s="64"/>
      <c r="I21" s="290"/>
      <c r="J21" s="288"/>
      <c r="K21" s="46"/>
      <c r="L21" s="294"/>
      <c r="M21" s="47"/>
      <c r="N21" s="45"/>
      <c r="O21" s="48"/>
      <c r="P21" s="58" t="s">
        <v>24</v>
      </c>
      <c r="Q21" s="362" t="s">
        <v>137</v>
      </c>
      <c r="R21" s="363"/>
      <c r="S21" s="363"/>
      <c r="T21" s="363"/>
      <c r="U21" s="363"/>
      <c r="V21" s="364"/>
      <c r="W21" s="59"/>
      <c r="X21" s="60"/>
      <c r="Y21" s="61"/>
      <c r="Z21" s="57">
        <v>20000</v>
      </c>
      <c r="AA21" s="280">
        <f>5*2.25*3</f>
        <v>33.75</v>
      </c>
      <c r="AB21" s="62">
        <f>Z21*AA21</f>
        <v>675000</v>
      </c>
    </row>
    <row r="22" spans="1:29" ht="31" customHeight="1">
      <c r="A22" s="3"/>
      <c r="B22" s="117"/>
      <c r="C22" s="117"/>
      <c r="D22" s="6"/>
      <c r="E22" s="44"/>
      <c r="F22" s="131"/>
      <c r="G22" s="68"/>
      <c r="H22" s="64"/>
      <c r="I22" s="290"/>
      <c r="J22" s="288"/>
      <c r="K22" s="46"/>
      <c r="L22" s="294"/>
      <c r="M22" s="47"/>
      <c r="N22" s="45"/>
      <c r="O22" s="48"/>
      <c r="P22" s="63" t="s">
        <v>25</v>
      </c>
      <c r="Q22" s="281" t="s">
        <v>125</v>
      </c>
      <c r="R22" s="285"/>
      <c r="S22" s="285"/>
      <c r="T22" s="285"/>
      <c r="U22" s="285"/>
      <c r="V22" s="286"/>
      <c r="W22" s="59">
        <f>30000/22</f>
        <v>1363.6363636363637</v>
      </c>
      <c r="X22" s="60">
        <f>20%*22*3</f>
        <v>13.200000000000001</v>
      </c>
      <c r="Y22" s="61">
        <f>W22*X22</f>
        <v>18000.000000000004</v>
      </c>
      <c r="Z22" s="53"/>
      <c r="AA22" s="143"/>
      <c r="AB22" s="146"/>
    </row>
    <row r="23" spans="1:29" ht="31" customHeight="1">
      <c r="A23" s="419" t="s">
        <v>52</v>
      </c>
      <c r="B23" s="420"/>
      <c r="C23" s="420"/>
      <c r="D23" s="6"/>
      <c r="E23" s="44"/>
      <c r="F23" s="131"/>
      <c r="G23" s="68"/>
      <c r="H23" s="64"/>
      <c r="I23" s="290"/>
      <c r="J23" s="288"/>
      <c r="K23" s="46"/>
      <c r="L23" s="294"/>
      <c r="M23" s="47"/>
      <c r="N23" s="45"/>
      <c r="O23" s="48"/>
      <c r="P23" s="63" t="s">
        <v>26</v>
      </c>
      <c r="Q23" s="353"/>
      <c r="R23" s="354"/>
      <c r="S23" s="354"/>
      <c r="T23" s="354"/>
      <c r="U23" s="354"/>
      <c r="V23" s="355"/>
      <c r="W23" s="59"/>
      <c r="X23" s="60"/>
      <c r="Y23" s="61"/>
      <c r="Z23" s="57"/>
      <c r="AA23" s="65"/>
      <c r="AB23" s="62"/>
    </row>
    <row r="24" spans="1:29" ht="31" customHeight="1">
      <c r="A24" s="3"/>
      <c r="B24" s="418" t="s">
        <v>3</v>
      </c>
      <c r="C24" s="418"/>
      <c r="D24" s="6"/>
      <c r="E24" s="44"/>
      <c r="F24" s="131"/>
      <c r="G24" s="68"/>
      <c r="H24" s="64"/>
      <c r="I24" s="290"/>
      <c r="J24" s="288"/>
      <c r="K24" s="46"/>
      <c r="L24" s="294"/>
      <c r="M24" s="47"/>
      <c r="N24" s="45"/>
      <c r="O24" s="48"/>
      <c r="P24" s="58" t="s">
        <v>27</v>
      </c>
      <c r="Q24" s="350"/>
      <c r="R24" s="351"/>
      <c r="S24" s="351"/>
      <c r="T24" s="351"/>
      <c r="U24" s="351"/>
      <c r="V24" s="352"/>
      <c r="W24" s="59"/>
      <c r="X24" s="60"/>
      <c r="Y24" s="61"/>
      <c r="Z24" s="57"/>
      <c r="AA24" s="143"/>
      <c r="AB24" s="146"/>
    </row>
    <row r="25" spans="1:29" ht="31" customHeight="1">
      <c r="A25" s="3"/>
      <c r="B25" s="10"/>
      <c r="C25" s="10"/>
      <c r="D25" s="6"/>
      <c r="E25" s="44"/>
      <c r="F25" s="131"/>
      <c r="G25" s="68"/>
      <c r="H25" s="64"/>
      <c r="I25" s="290"/>
      <c r="J25" s="288"/>
      <c r="K25" s="46"/>
      <c r="L25" s="294"/>
      <c r="M25" s="47"/>
      <c r="N25" s="45"/>
      <c r="O25" s="48"/>
      <c r="P25" s="63" t="s">
        <v>28</v>
      </c>
      <c r="Q25" s="353"/>
      <c r="R25" s="354"/>
      <c r="S25" s="354"/>
      <c r="T25" s="354"/>
      <c r="U25" s="354"/>
      <c r="V25" s="355"/>
      <c r="W25" s="59"/>
      <c r="X25" s="60"/>
      <c r="Y25" s="52"/>
      <c r="Z25" s="53"/>
      <c r="AA25" s="143"/>
      <c r="AB25" s="145"/>
    </row>
    <row r="26" spans="1:29" ht="31" customHeight="1">
      <c r="A26" s="3"/>
      <c r="B26" s="10"/>
      <c r="C26" s="10"/>
      <c r="D26" s="6"/>
      <c r="E26" s="44"/>
      <c r="F26" s="131"/>
      <c r="G26" s="68"/>
      <c r="H26" s="64"/>
      <c r="I26" s="290"/>
      <c r="J26" s="288"/>
      <c r="K26" s="46"/>
      <c r="L26" s="294"/>
      <c r="M26" s="47"/>
      <c r="N26" s="45"/>
      <c r="O26" s="48"/>
      <c r="P26" s="63" t="s">
        <v>29</v>
      </c>
      <c r="Q26" s="353"/>
      <c r="R26" s="354"/>
      <c r="S26" s="354"/>
      <c r="T26" s="354"/>
      <c r="U26" s="354"/>
      <c r="V26" s="355"/>
      <c r="W26" s="59"/>
      <c r="X26" s="60"/>
      <c r="Y26" s="61"/>
      <c r="Z26" s="57"/>
      <c r="AA26" s="65"/>
      <c r="AB26" s="62"/>
    </row>
    <row r="27" spans="1:29" ht="31" customHeight="1">
      <c r="A27" s="3"/>
      <c r="B27" s="11"/>
      <c r="C27" s="12"/>
      <c r="D27" s="6"/>
      <c r="E27" s="66"/>
      <c r="F27" s="67"/>
      <c r="G27" s="68"/>
      <c r="H27" s="68"/>
      <c r="I27" s="290"/>
      <c r="J27" s="288"/>
      <c r="K27" s="46"/>
      <c r="L27" s="294"/>
      <c r="M27" s="47"/>
      <c r="N27" s="45"/>
      <c r="O27" s="48"/>
      <c r="P27" s="69" t="s">
        <v>30</v>
      </c>
      <c r="Q27" s="367"/>
      <c r="R27" s="400"/>
      <c r="S27" s="400"/>
      <c r="T27" s="400"/>
      <c r="U27" s="400"/>
      <c r="V27" s="401"/>
      <c r="W27" s="50"/>
      <c r="X27" s="51"/>
      <c r="Y27" s="52"/>
      <c r="Z27" s="53"/>
      <c r="AA27" s="54"/>
      <c r="AB27" s="55"/>
    </row>
    <row r="28" spans="1:29" ht="31" customHeight="1">
      <c r="A28" s="3"/>
      <c r="B28" s="11"/>
      <c r="C28" s="12"/>
      <c r="D28" s="6"/>
      <c r="E28" s="66"/>
      <c r="F28" s="67"/>
      <c r="G28" s="68"/>
      <c r="H28" s="68"/>
      <c r="I28" s="290"/>
      <c r="J28" s="288"/>
      <c r="K28" s="46"/>
      <c r="L28" s="294"/>
      <c r="M28" s="47"/>
      <c r="N28" s="45"/>
      <c r="O28" s="48"/>
      <c r="P28" s="70" t="s">
        <v>54</v>
      </c>
      <c r="Q28" s="382"/>
      <c r="R28" s="383"/>
      <c r="S28" s="383"/>
      <c r="T28" s="383"/>
      <c r="U28" s="383"/>
      <c r="V28" s="384"/>
      <c r="W28" s="59"/>
      <c r="X28" s="60"/>
      <c r="Y28" s="52"/>
      <c r="Z28" s="53"/>
      <c r="AA28" s="54"/>
      <c r="AB28" s="55"/>
    </row>
    <row r="29" spans="1:29" ht="31" customHeight="1">
      <c r="A29" s="3"/>
      <c r="B29" s="11"/>
      <c r="C29" s="12"/>
      <c r="D29" s="6"/>
      <c r="E29" s="71"/>
      <c r="F29" s="72"/>
      <c r="G29" s="72"/>
      <c r="H29" s="72"/>
      <c r="I29" s="290"/>
      <c r="J29" s="288"/>
      <c r="K29" s="46"/>
      <c r="L29" s="294"/>
      <c r="M29" s="47"/>
      <c r="N29" s="45"/>
      <c r="O29" s="48"/>
      <c r="P29" s="63" t="s">
        <v>55</v>
      </c>
      <c r="Q29" s="353"/>
      <c r="R29" s="354"/>
      <c r="S29" s="354"/>
      <c r="T29" s="354"/>
      <c r="U29" s="354"/>
      <c r="V29" s="355"/>
      <c r="W29" s="59"/>
      <c r="X29" s="60"/>
      <c r="Y29" s="52"/>
      <c r="Z29" s="53"/>
      <c r="AA29" s="54"/>
      <c r="AB29" s="55"/>
    </row>
    <row r="30" spans="1:29" ht="31" customHeight="1">
      <c r="A30" s="3"/>
      <c r="B30" s="11"/>
      <c r="C30" s="12"/>
      <c r="D30" s="6"/>
      <c r="E30" s="71"/>
      <c r="F30" s="72"/>
      <c r="G30" s="72"/>
      <c r="H30" s="72"/>
      <c r="I30" s="290"/>
      <c r="J30" s="288"/>
      <c r="K30" s="46"/>
      <c r="L30" s="294"/>
      <c r="M30" s="47"/>
      <c r="N30" s="45"/>
      <c r="O30" s="48"/>
      <c r="P30" s="70" t="s">
        <v>58</v>
      </c>
      <c r="Q30" s="382"/>
      <c r="R30" s="383"/>
      <c r="S30" s="383"/>
      <c r="T30" s="383"/>
      <c r="U30" s="383"/>
      <c r="V30" s="384"/>
      <c r="W30" s="59"/>
      <c r="X30" s="60"/>
      <c r="Y30" s="52"/>
      <c r="Z30" s="53"/>
      <c r="AA30" s="54"/>
      <c r="AB30" s="55"/>
    </row>
    <row r="31" spans="1:29" ht="31" customHeight="1">
      <c r="A31" s="3"/>
      <c r="B31" s="11"/>
      <c r="C31" s="12"/>
      <c r="D31" s="6"/>
      <c r="E31" s="71"/>
      <c r="F31" s="72"/>
      <c r="G31" s="72"/>
      <c r="H31" s="72"/>
      <c r="I31" s="290"/>
      <c r="J31" s="288"/>
      <c r="K31" s="46"/>
      <c r="L31" s="294"/>
      <c r="M31" s="47"/>
      <c r="N31" s="45"/>
      <c r="O31" s="48"/>
      <c r="P31" s="147" t="s">
        <v>56</v>
      </c>
      <c r="Q31" s="353"/>
      <c r="R31" s="354"/>
      <c r="S31" s="354"/>
      <c r="T31" s="354"/>
      <c r="U31" s="354"/>
      <c r="V31" s="355"/>
      <c r="W31" s="59"/>
      <c r="X31" s="60"/>
      <c r="Y31" s="52"/>
      <c r="Z31" s="53"/>
      <c r="AA31" s="54"/>
      <c r="AB31" s="55"/>
    </row>
    <row r="32" spans="1:29" ht="31" customHeight="1">
      <c r="A32" s="3"/>
      <c r="B32" s="11"/>
      <c r="C32" s="12"/>
      <c r="D32" s="6"/>
      <c r="E32" s="71"/>
      <c r="F32" s="72"/>
      <c r="G32" s="72"/>
      <c r="H32" s="72"/>
      <c r="I32" s="290"/>
      <c r="J32" s="288"/>
      <c r="K32" s="46"/>
      <c r="L32" s="294"/>
      <c r="M32" s="47"/>
      <c r="N32" s="45"/>
      <c r="O32" s="48"/>
      <c r="P32" s="70" t="s">
        <v>59</v>
      </c>
      <c r="Q32" s="382"/>
      <c r="R32" s="383"/>
      <c r="S32" s="383"/>
      <c r="T32" s="383"/>
      <c r="U32" s="383"/>
      <c r="V32" s="384"/>
      <c r="W32" s="59"/>
      <c r="X32" s="60"/>
      <c r="Y32" s="52"/>
      <c r="Z32" s="53"/>
      <c r="AA32" s="54"/>
      <c r="AB32" s="55"/>
    </row>
    <row r="33" spans="1:29" ht="31" customHeight="1" thickBot="1">
      <c r="A33" s="3"/>
      <c r="B33" s="11"/>
      <c r="C33" s="12"/>
      <c r="D33" s="6"/>
      <c r="E33" s="73"/>
      <c r="F33" s="74"/>
      <c r="G33" s="74"/>
      <c r="H33" s="74"/>
      <c r="I33" s="291"/>
      <c r="J33" s="289"/>
      <c r="K33" s="76"/>
      <c r="L33" s="296"/>
      <c r="M33" s="77"/>
      <c r="N33" s="75"/>
      <c r="O33" s="78"/>
      <c r="P33" s="147" t="s">
        <v>57</v>
      </c>
      <c r="Q33" s="391"/>
      <c r="R33" s="392"/>
      <c r="S33" s="392"/>
      <c r="T33" s="392"/>
      <c r="U33" s="392"/>
      <c r="V33" s="393"/>
      <c r="W33" s="79"/>
      <c r="X33" s="80"/>
      <c r="Y33" s="81"/>
      <c r="Z33" s="82"/>
      <c r="AA33" s="83"/>
      <c r="AB33" s="84"/>
    </row>
    <row r="34" spans="1:29" ht="33" customHeight="1">
      <c r="A34" s="3"/>
      <c r="B34" s="13"/>
      <c r="C34" s="6"/>
      <c r="D34" s="6"/>
      <c r="E34" s="121" t="s">
        <v>31</v>
      </c>
      <c r="F34" s="14"/>
      <c r="G34" s="14"/>
      <c r="H34" s="14"/>
      <c r="I34" s="22"/>
      <c r="J34" s="22"/>
      <c r="K34" s="22"/>
      <c r="L34" s="22"/>
      <c r="M34" s="22"/>
      <c r="N34" s="22"/>
      <c r="O34" s="22"/>
      <c r="P34" s="14"/>
      <c r="Q34" s="14"/>
      <c r="R34" s="14"/>
      <c r="S34" s="14"/>
      <c r="T34" s="14"/>
      <c r="U34" s="14"/>
      <c r="V34" s="14"/>
      <c r="W34" s="19"/>
      <c r="X34" s="19"/>
      <c r="Y34" s="14"/>
      <c r="Z34" s="14"/>
      <c r="AA34" s="22"/>
      <c r="AB34" s="22"/>
    </row>
    <row r="35" spans="1:29" ht="46" customHeight="1">
      <c r="A35" s="3"/>
      <c r="B35" s="11"/>
      <c r="C35" s="11"/>
      <c r="D35" s="6"/>
      <c r="E35" s="124" t="s">
        <v>32</v>
      </c>
      <c r="F35" s="100"/>
      <c r="G35" s="100"/>
      <c r="H35" s="100"/>
      <c r="I35" s="388" t="s">
        <v>34</v>
      </c>
      <c r="J35" s="389"/>
      <c r="K35" s="389"/>
      <c r="L35" s="389"/>
      <c r="M35" s="389"/>
      <c r="N35" s="389"/>
      <c r="O35" s="390"/>
      <c r="P35" s="123" t="s">
        <v>33</v>
      </c>
      <c r="Q35" s="397" t="s">
        <v>35</v>
      </c>
      <c r="R35" s="398"/>
      <c r="S35" s="398"/>
      <c r="T35" s="398"/>
      <c r="U35" s="399"/>
      <c r="V35" s="122" t="s">
        <v>37</v>
      </c>
      <c r="W35" s="122" t="s">
        <v>36</v>
      </c>
      <c r="X35" s="122" t="s">
        <v>38</v>
      </c>
      <c r="Y35" s="374" t="s">
        <v>39</v>
      </c>
      <c r="Z35" s="375"/>
      <c r="AA35" s="375"/>
      <c r="AB35" s="376"/>
      <c r="AC35" s="21"/>
    </row>
    <row r="36" spans="1:29" ht="35" customHeight="1">
      <c r="A36" s="3"/>
      <c r="B36" s="11"/>
      <c r="C36" s="12"/>
      <c r="D36" s="6"/>
      <c r="E36" s="102" t="s">
        <v>40</v>
      </c>
      <c r="F36" s="342" t="str">
        <f>Q17</f>
        <v>Quy trình báo cáo công việc được hợp nhất &amp; hệ thống hoá</v>
      </c>
      <c r="G36" s="343"/>
      <c r="H36" s="343"/>
      <c r="I36" s="405"/>
      <c r="J36" s="406"/>
      <c r="K36" s="406"/>
      <c r="L36" s="406"/>
      <c r="M36" s="406"/>
      <c r="N36" s="406"/>
      <c r="O36" s="407"/>
      <c r="P36" s="103"/>
      <c r="Q36" s="394"/>
      <c r="R36" s="395"/>
      <c r="S36" s="395"/>
      <c r="T36" s="395"/>
      <c r="U36" s="396"/>
      <c r="V36" s="114"/>
      <c r="W36" s="114"/>
      <c r="X36" s="105"/>
      <c r="Y36" s="394"/>
      <c r="Z36" s="395"/>
      <c r="AA36" s="395"/>
      <c r="AB36" s="396"/>
      <c r="AC36" s="101"/>
    </row>
    <row r="37" spans="1:29" ht="35" customHeight="1">
      <c r="A37" s="3"/>
      <c r="B37" s="14"/>
      <c r="C37" s="12"/>
      <c r="D37" s="6"/>
      <c r="E37" s="106" t="s">
        <v>41</v>
      </c>
      <c r="F37" s="345" t="str">
        <f>Q18</f>
        <v xml:space="preserve">Đơn giản hoá và hợp nhất ma trận trách nhiệm </v>
      </c>
      <c r="G37" s="346"/>
      <c r="H37" s="346"/>
      <c r="I37" s="394"/>
      <c r="J37" s="395"/>
      <c r="K37" s="395"/>
      <c r="L37" s="395"/>
      <c r="M37" s="395"/>
      <c r="N37" s="395"/>
      <c r="O37" s="396"/>
      <c r="P37" s="105"/>
      <c r="Q37" s="331"/>
      <c r="R37" s="332"/>
      <c r="S37" s="332"/>
      <c r="T37" s="332"/>
      <c r="U37" s="333"/>
      <c r="V37" s="115"/>
      <c r="W37" s="115"/>
      <c r="X37" s="105"/>
      <c r="Y37" s="421"/>
      <c r="Z37" s="422"/>
      <c r="AA37" s="422"/>
      <c r="AB37" s="423"/>
      <c r="AC37" s="21"/>
    </row>
    <row r="38" spans="1:29" ht="35" customHeight="1">
      <c r="A38" s="3"/>
      <c r="B38" s="11"/>
      <c r="C38" s="12"/>
      <c r="D38" s="6"/>
      <c r="E38" s="133" t="s">
        <v>49</v>
      </c>
      <c r="F38" s="344"/>
      <c r="G38" s="344"/>
      <c r="H38" s="344"/>
      <c r="I38" s="331"/>
      <c r="J38" s="332"/>
      <c r="K38" s="332"/>
      <c r="L38" s="332"/>
      <c r="M38" s="332"/>
      <c r="N38" s="332"/>
      <c r="O38" s="333"/>
      <c r="P38" s="105"/>
      <c r="Q38" s="331"/>
      <c r="R38" s="332"/>
      <c r="S38" s="332"/>
      <c r="T38" s="332"/>
      <c r="U38" s="333"/>
      <c r="V38" s="115"/>
      <c r="W38" s="115"/>
      <c r="X38" s="105"/>
      <c r="Y38" s="328"/>
      <c r="Z38" s="329"/>
      <c r="AA38" s="329"/>
      <c r="AB38" s="330"/>
      <c r="AC38" s="21"/>
    </row>
    <row r="39" spans="1:29" ht="35" customHeight="1">
      <c r="A39" s="3"/>
      <c r="B39" s="11"/>
      <c r="C39" s="12"/>
      <c r="D39" s="6"/>
      <c r="E39" s="134" t="s">
        <v>50</v>
      </c>
      <c r="F39" s="344"/>
      <c r="G39" s="344"/>
      <c r="H39" s="344"/>
      <c r="I39" s="331"/>
      <c r="J39" s="332"/>
      <c r="K39" s="332"/>
      <c r="L39" s="332"/>
      <c r="M39" s="332"/>
      <c r="N39" s="332"/>
      <c r="O39" s="333"/>
      <c r="P39" s="105"/>
      <c r="Q39" s="331"/>
      <c r="R39" s="332"/>
      <c r="S39" s="332"/>
      <c r="T39" s="332"/>
      <c r="U39" s="333"/>
      <c r="V39" s="115"/>
      <c r="W39" s="115"/>
      <c r="X39" s="105"/>
      <c r="Y39" s="328"/>
      <c r="Z39" s="329"/>
      <c r="AA39" s="329"/>
      <c r="AB39" s="330"/>
      <c r="AC39" s="21"/>
    </row>
    <row r="40" spans="1:29" ht="35" customHeight="1">
      <c r="A40" s="3"/>
      <c r="B40" s="11"/>
      <c r="C40" s="12"/>
      <c r="D40" s="6"/>
      <c r="E40" s="106" t="s">
        <v>42</v>
      </c>
      <c r="F40" s="345" t="str">
        <f>Q21</f>
        <v xml:space="preserve">Đơn giản hoá và hợp nhất mô tả công việc của từng vị trí </v>
      </c>
      <c r="G40" s="346"/>
      <c r="H40" s="346"/>
      <c r="I40" s="394"/>
      <c r="J40" s="395"/>
      <c r="K40" s="395"/>
      <c r="L40" s="395"/>
      <c r="M40" s="395"/>
      <c r="N40" s="395"/>
      <c r="O40" s="396"/>
      <c r="P40" s="105"/>
      <c r="Q40" s="331"/>
      <c r="R40" s="332"/>
      <c r="S40" s="332"/>
      <c r="T40" s="332"/>
      <c r="U40" s="333"/>
      <c r="V40" s="115"/>
      <c r="W40" s="115"/>
      <c r="X40" s="105"/>
      <c r="Y40" s="331"/>
      <c r="Z40" s="332"/>
      <c r="AA40" s="332"/>
      <c r="AB40" s="333"/>
      <c r="AC40" s="21"/>
    </row>
    <row r="41" spans="1:29" ht="35" customHeight="1">
      <c r="A41" s="3"/>
      <c r="B41" s="11"/>
      <c r="C41" s="12"/>
      <c r="D41" s="6"/>
      <c r="E41" s="133" t="s">
        <v>60</v>
      </c>
      <c r="F41" s="344"/>
      <c r="G41" s="344"/>
      <c r="H41" s="344"/>
      <c r="I41" s="331"/>
      <c r="J41" s="332"/>
      <c r="K41" s="332"/>
      <c r="L41" s="332"/>
      <c r="M41" s="332"/>
      <c r="N41" s="332"/>
      <c r="O41" s="333"/>
      <c r="P41" s="105"/>
      <c r="Q41" s="331"/>
      <c r="R41" s="332"/>
      <c r="S41" s="332"/>
      <c r="T41" s="332"/>
      <c r="U41" s="333"/>
      <c r="V41" s="115"/>
      <c r="W41" s="115"/>
      <c r="X41" s="105"/>
      <c r="Y41" s="328"/>
      <c r="Z41" s="329"/>
      <c r="AA41" s="329"/>
      <c r="AB41" s="330"/>
      <c r="AC41" s="21"/>
    </row>
    <row r="42" spans="1:29" ht="35" customHeight="1">
      <c r="A42" s="3"/>
      <c r="B42" s="11"/>
      <c r="C42" s="12"/>
      <c r="D42" s="6"/>
      <c r="E42" s="132"/>
      <c r="F42" s="408"/>
      <c r="G42" s="409"/>
      <c r="H42" s="410"/>
      <c r="I42" s="331"/>
      <c r="J42" s="332"/>
      <c r="K42" s="332"/>
      <c r="L42" s="332"/>
      <c r="M42" s="332"/>
      <c r="N42" s="332"/>
      <c r="O42" s="333"/>
      <c r="P42" s="105"/>
      <c r="Q42" s="331"/>
      <c r="R42" s="332"/>
      <c r="S42" s="332"/>
      <c r="T42" s="332"/>
      <c r="U42" s="333"/>
      <c r="V42" s="115"/>
      <c r="W42" s="115"/>
      <c r="X42" s="105"/>
      <c r="Y42" s="328"/>
      <c r="Z42" s="329"/>
      <c r="AA42" s="329"/>
      <c r="AB42" s="330"/>
      <c r="AC42" s="21"/>
    </row>
    <row r="43" spans="1:29" ht="35" customHeight="1">
      <c r="A43" s="3"/>
      <c r="B43" s="11"/>
      <c r="C43" s="12"/>
      <c r="D43" s="6"/>
      <c r="E43" s="106" t="s">
        <v>61</v>
      </c>
      <c r="F43" s="345" t="s">
        <v>147</v>
      </c>
      <c r="G43" s="377"/>
      <c r="H43" s="377"/>
      <c r="I43" s="394"/>
      <c r="J43" s="395"/>
      <c r="K43" s="395"/>
      <c r="L43" s="395"/>
      <c r="M43" s="395"/>
      <c r="N43" s="395"/>
      <c r="O43" s="396"/>
      <c r="P43" s="105"/>
      <c r="Q43" s="331"/>
      <c r="R43" s="332"/>
      <c r="S43" s="332"/>
      <c r="T43" s="332"/>
      <c r="U43" s="333"/>
      <c r="V43" s="107"/>
      <c r="W43" s="107"/>
      <c r="X43" s="105"/>
      <c r="Y43" s="331"/>
      <c r="Z43" s="332"/>
      <c r="AA43" s="332"/>
      <c r="AB43" s="333"/>
      <c r="AC43" s="21"/>
    </row>
    <row r="44" spans="1:29" ht="35" customHeight="1">
      <c r="A44" s="3"/>
      <c r="B44" s="11"/>
      <c r="C44" s="12"/>
      <c r="D44" s="6"/>
      <c r="E44" s="132"/>
      <c r="F44" s="402"/>
      <c r="G44" s="403"/>
      <c r="H44" s="404"/>
      <c r="I44" s="331"/>
      <c r="J44" s="332"/>
      <c r="K44" s="332"/>
      <c r="L44" s="332"/>
      <c r="M44" s="332"/>
      <c r="N44" s="332"/>
      <c r="O44" s="333"/>
      <c r="P44" s="105"/>
      <c r="Q44" s="331"/>
      <c r="R44" s="332"/>
      <c r="S44" s="332"/>
      <c r="T44" s="332"/>
      <c r="U44" s="333"/>
      <c r="V44" s="107"/>
      <c r="W44" s="107"/>
      <c r="X44" s="105"/>
      <c r="Y44" s="328"/>
      <c r="Z44" s="329"/>
      <c r="AA44" s="329"/>
      <c r="AB44" s="330"/>
      <c r="AC44" s="21"/>
    </row>
    <row r="45" spans="1:29" ht="35" customHeight="1">
      <c r="A45" s="3"/>
      <c r="B45" s="11"/>
      <c r="C45" s="12"/>
      <c r="D45" s="6"/>
      <c r="E45" s="108" t="s">
        <v>62</v>
      </c>
      <c r="F45" s="411" t="s">
        <v>148</v>
      </c>
      <c r="G45" s="412"/>
      <c r="H45" s="412"/>
      <c r="I45" s="394"/>
      <c r="J45" s="395"/>
      <c r="K45" s="395"/>
      <c r="L45" s="395"/>
      <c r="M45" s="395"/>
      <c r="N45" s="395"/>
      <c r="O45" s="396"/>
      <c r="P45" s="105"/>
      <c r="Q45" s="331"/>
      <c r="R45" s="332"/>
      <c r="S45" s="332"/>
      <c r="T45" s="332"/>
      <c r="U45" s="333"/>
      <c r="V45" s="104"/>
      <c r="W45" s="104"/>
      <c r="X45" s="105"/>
      <c r="Y45" s="328"/>
      <c r="Z45" s="329"/>
      <c r="AA45" s="329"/>
      <c r="AB45" s="330"/>
      <c r="AC45" s="21"/>
    </row>
    <row r="46" spans="1:29" ht="35" customHeight="1">
      <c r="A46" s="3"/>
      <c r="B46" s="11"/>
      <c r="C46" s="12"/>
      <c r="D46" s="6"/>
      <c r="E46" s="106" t="s">
        <v>63</v>
      </c>
      <c r="F46" s="345" t="s">
        <v>149</v>
      </c>
      <c r="G46" s="345"/>
      <c r="H46" s="345"/>
      <c r="I46" s="394"/>
      <c r="J46" s="395"/>
      <c r="K46" s="395"/>
      <c r="L46" s="395"/>
      <c r="M46" s="395"/>
      <c r="N46" s="395"/>
      <c r="O46" s="396"/>
      <c r="P46" s="105"/>
      <c r="Q46" s="331"/>
      <c r="R46" s="332"/>
      <c r="S46" s="332"/>
      <c r="T46" s="332"/>
      <c r="U46" s="333"/>
      <c r="V46" s="107"/>
      <c r="W46" s="107"/>
      <c r="X46" s="105"/>
      <c r="Y46" s="328"/>
      <c r="Z46" s="329"/>
      <c r="AA46" s="329"/>
      <c r="AB46" s="330"/>
      <c r="AC46" s="21"/>
    </row>
    <row r="47" spans="1:29" ht="35" customHeight="1">
      <c r="A47" s="3"/>
      <c r="B47" s="6"/>
      <c r="C47" s="15"/>
      <c r="D47" s="6"/>
      <c r="E47" s="132"/>
      <c r="F47" s="402"/>
      <c r="G47" s="403"/>
      <c r="H47" s="404"/>
      <c r="I47" s="331"/>
      <c r="J47" s="332"/>
      <c r="K47" s="332"/>
      <c r="L47" s="332"/>
      <c r="M47" s="332"/>
      <c r="N47" s="332"/>
      <c r="O47" s="333"/>
      <c r="P47" s="105"/>
      <c r="Q47" s="331"/>
      <c r="R47" s="332"/>
      <c r="S47" s="332"/>
      <c r="T47" s="332"/>
      <c r="U47" s="333"/>
      <c r="V47" s="107"/>
      <c r="W47" s="107"/>
      <c r="X47" s="105"/>
      <c r="Y47" s="328"/>
      <c r="Z47" s="329"/>
      <c r="AA47" s="329"/>
      <c r="AB47" s="330"/>
      <c r="AC47" s="21"/>
    </row>
    <row r="48" spans="1:29" ht="35" customHeight="1">
      <c r="A48" s="3"/>
      <c r="B48" s="13"/>
      <c r="C48" s="15"/>
      <c r="D48" s="6"/>
      <c r="E48" s="106" t="s">
        <v>64</v>
      </c>
      <c r="F48" s="345" t="s">
        <v>150</v>
      </c>
      <c r="G48" s="377"/>
      <c r="H48" s="377"/>
      <c r="I48" s="394"/>
      <c r="J48" s="395"/>
      <c r="K48" s="395"/>
      <c r="L48" s="395"/>
      <c r="M48" s="395"/>
      <c r="N48" s="395"/>
      <c r="O48" s="396"/>
      <c r="P48" s="105"/>
      <c r="Q48" s="331"/>
      <c r="R48" s="332"/>
      <c r="S48" s="332"/>
      <c r="T48" s="332"/>
      <c r="U48" s="333"/>
      <c r="V48" s="107"/>
      <c r="W48" s="107"/>
      <c r="X48" s="105"/>
      <c r="Y48" s="328"/>
      <c r="Z48" s="329"/>
      <c r="AA48" s="329"/>
      <c r="AB48" s="330"/>
      <c r="AC48" s="21"/>
    </row>
    <row r="49" spans="1:266" ht="35" customHeight="1">
      <c r="A49" s="3"/>
      <c r="B49" s="11"/>
      <c r="C49" s="11"/>
      <c r="D49" s="6"/>
      <c r="E49" s="132"/>
      <c r="F49" s="402"/>
      <c r="G49" s="403"/>
      <c r="H49" s="404"/>
      <c r="I49" s="331"/>
      <c r="J49" s="332"/>
      <c r="K49" s="332"/>
      <c r="L49" s="332"/>
      <c r="M49" s="332"/>
      <c r="N49" s="332"/>
      <c r="O49" s="333"/>
      <c r="P49" s="105"/>
      <c r="Q49" s="331"/>
      <c r="R49" s="332"/>
      <c r="S49" s="332"/>
      <c r="T49" s="332"/>
      <c r="U49" s="333"/>
      <c r="V49" s="107"/>
      <c r="W49" s="107"/>
      <c r="X49" s="105"/>
      <c r="Y49" s="328"/>
      <c r="Z49" s="329"/>
      <c r="AA49" s="329"/>
      <c r="AB49" s="330"/>
      <c r="AC49" s="21"/>
    </row>
    <row r="50" spans="1:266" ht="35" customHeight="1">
      <c r="A50" s="3"/>
      <c r="B50" s="16"/>
      <c r="C50" s="12"/>
      <c r="D50" s="6"/>
      <c r="E50" s="148" t="s">
        <v>65</v>
      </c>
      <c r="F50" s="345" t="s">
        <v>151</v>
      </c>
      <c r="G50" s="377"/>
      <c r="H50" s="377"/>
      <c r="I50" s="394"/>
      <c r="J50" s="395"/>
      <c r="K50" s="395"/>
      <c r="L50" s="395"/>
      <c r="M50" s="395"/>
      <c r="N50" s="395"/>
      <c r="O50" s="396"/>
      <c r="P50" s="105"/>
      <c r="Q50" s="331"/>
      <c r="R50" s="332"/>
      <c r="S50" s="332"/>
      <c r="T50" s="332"/>
      <c r="U50" s="333"/>
      <c r="V50" s="107"/>
      <c r="W50" s="107"/>
      <c r="X50" s="105"/>
      <c r="Y50" s="328"/>
      <c r="Z50" s="329"/>
      <c r="AA50" s="329"/>
      <c r="AB50" s="330"/>
      <c r="AC50" s="21"/>
    </row>
    <row r="51" spans="1:266" ht="35" customHeight="1">
      <c r="A51" s="3"/>
      <c r="B51" s="16"/>
      <c r="C51" s="12"/>
      <c r="D51" s="6"/>
      <c r="E51" s="132"/>
      <c r="F51" s="402"/>
      <c r="G51" s="403"/>
      <c r="H51" s="404"/>
      <c r="I51" s="331"/>
      <c r="J51" s="332"/>
      <c r="K51" s="332"/>
      <c r="L51" s="332"/>
      <c r="M51" s="332"/>
      <c r="N51" s="332"/>
      <c r="O51" s="333"/>
      <c r="P51" s="105"/>
      <c r="Q51" s="331"/>
      <c r="R51" s="332"/>
      <c r="S51" s="332"/>
      <c r="T51" s="332"/>
      <c r="U51" s="333"/>
      <c r="V51" s="107"/>
      <c r="W51" s="107"/>
      <c r="X51" s="105"/>
      <c r="Y51" s="328"/>
      <c r="Z51" s="329"/>
      <c r="AA51" s="329"/>
      <c r="AB51" s="330"/>
      <c r="AC51" s="21"/>
    </row>
    <row r="52" spans="1:266" ht="28.5" customHeight="1">
      <c r="A52" s="3"/>
      <c r="B52" s="6"/>
      <c r="C52" s="6"/>
      <c r="D52" s="6"/>
      <c r="E52" s="14"/>
      <c r="F52" s="14"/>
      <c r="G52" s="14"/>
      <c r="H52" s="14"/>
      <c r="I52" s="22"/>
      <c r="J52" s="22"/>
      <c r="K52" s="22"/>
      <c r="L52" s="22"/>
      <c r="M52" s="22"/>
      <c r="N52" s="22"/>
      <c r="O52" s="22"/>
      <c r="P52" s="14"/>
      <c r="Q52" s="14"/>
      <c r="R52" s="14"/>
      <c r="S52" s="14"/>
      <c r="T52" s="14"/>
      <c r="U52" s="14"/>
      <c r="V52" s="14"/>
      <c r="W52" s="19"/>
      <c r="X52" s="19"/>
      <c r="Y52" s="14"/>
      <c r="Z52" s="14"/>
      <c r="AA52" s="22"/>
      <c r="AB52" s="22"/>
    </row>
    <row r="53" spans="1:266" s="129" customFormat="1" ht="41" customHeight="1">
      <c r="A53" s="125"/>
      <c r="B53" s="126"/>
      <c r="C53" s="126"/>
      <c r="D53" s="127"/>
      <c r="E53" s="413" t="s">
        <v>43</v>
      </c>
      <c r="F53" s="414"/>
      <c r="G53" s="414"/>
      <c r="H53" s="414"/>
      <c r="I53" s="414"/>
      <c r="J53" s="414"/>
      <c r="K53" s="414"/>
      <c r="L53" s="414"/>
      <c r="M53" s="414"/>
      <c r="N53" s="414"/>
      <c r="O53" s="414"/>
      <c r="P53" s="414"/>
      <c r="Q53" s="326" t="s">
        <v>44</v>
      </c>
      <c r="R53" s="415"/>
      <c r="S53" s="327"/>
      <c r="T53" s="326" t="s">
        <v>47</v>
      </c>
      <c r="U53" s="327"/>
      <c r="V53" s="275" t="s">
        <v>45</v>
      </c>
      <c r="W53" s="326" t="s">
        <v>48</v>
      </c>
      <c r="X53" s="327"/>
      <c r="Y53" s="274" t="s">
        <v>45</v>
      </c>
      <c r="Z53" s="416" t="s">
        <v>46</v>
      </c>
      <c r="AA53" s="417"/>
      <c r="AB53" s="276" t="s">
        <v>45</v>
      </c>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c r="IW53" s="128"/>
      <c r="IX53" s="128"/>
      <c r="IY53" s="128"/>
      <c r="IZ53" s="128"/>
      <c r="JA53" s="128"/>
      <c r="JB53" s="128"/>
      <c r="JC53" s="128"/>
      <c r="JD53" s="128"/>
      <c r="JE53" s="128"/>
      <c r="JF53" s="128"/>
    </row>
    <row r="54" spans="1:266" ht="41" customHeight="1">
      <c r="A54" s="3"/>
      <c r="B54" s="6"/>
      <c r="C54" s="6"/>
      <c r="D54" s="5"/>
      <c r="E54" s="130" t="s">
        <v>90</v>
      </c>
      <c r="F54" s="427" t="s">
        <v>141</v>
      </c>
      <c r="G54" s="428"/>
      <c r="H54" s="427" t="s">
        <v>142</v>
      </c>
      <c r="I54" s="428"/>
      <c r="J54" s="427" t="s">
        <v>143</v>
      </c>
      <c r="K54" s="428"/>
      <c r="L54" s="427" t="s">
        <v>144</v>
      </c>
      <c r="M54" s="429"/>
      <c r="N54" s="428"/>
      <c r="O54" s="427" t="s">
        <v>145</v>
      </c>
      <c r="P54" s="428"/>
      <c r="Q54" s="335"/>
      <c r="R54" s="335"/>
      <c r="S54" s="335"/>
      <c r="T54" s="338"/>
      <c r="U54" s="339"/>
      <c r="V54" s="43"/>
      <c r="W54" s="336"/>
      <c r="X54" s="337"/>
      <c r="Y54" s="109"/>
      <c r="Z54" s="336"/>
      <c r="AA54" s="337"/>
      <c r="AB54" s="110"/>
    </row>
    <row r="55" spans="1:266" ht="41" customHeight="1">
      <c r="A55" s="3"/>
      <c r="B55" s="6"/>
      <c r="C55" s="6"/>
      <c r="D55" s="5"/>
      <c r="E55" s="130" t="s">
        <v>91</v>
      </c>
      <c r="F55" s="424">
        <v>2</v>
      </c>
      <c r="G55" s="425"/>
      <c r="H55" s="425"/>
      <c r="I55" s="425"/>
      <c r="J55" s="425"/>
      <c r="K55" s="425"/>
      <c r="L55" s="425"/>
      <c r="M55" s="425"/>
      <c r="N55" s="425"/>
      <c r="O55" s="425"/>
      <c r="P55" s="426"/>
      <c r="Q55" s="334"/>
      <c r="R55" s="334"/>
      <c r="S55" s="334"/>
      <c r="T55" s="42"/>
      <c r="U55" s="113"/>
      <c r="V55" s="43"/>
      <c r="W55" s="111"/>
      <c r="X55" s="112"/>
      <c r="Y55" s="111"/>
      <c r="Z55" s="111"/>
      <c r="AA55" s="112"/>
      <c r="AB55" s="112"/>
    </row>
    <row r="56" spans="1:266" ht="41" customHeight="1">
      <c r="A56" s="3"/>
      <c r="B56" s="6"/>
      <c r="C56" s="6"/>
      <c r="D56" s="5"/>
      <c r="E56" s="130" t="s">
        <v>92</v>
      </c>
      <c r="F56" s="424"/>
      <c r="G56" s="425"/>
      <c r="H56" s="425"/>
      <c r="I56" s="425"/>
      <c r="J56" s="425"/>
      <c r="K56" s="425"/>
      <c r="L56" s="425"/>
      <c r="M56" s="425"/>
      <c r="N56" s="425"/>
      <c r="O56" s="425"/>
      <c r="P56" s="426"/>
      <c r="Q56" s="334"/>
      <c r="R56" s="334"/>
      <c r="S56" s="334"/>
      <c r="T56" s="42"/>
      <c r="U56" s="113"/>
      <c r="V56" s="43"/>
      <c r="W56" s="111"/>
      <c r="X56" s="112"/>
      <c r="Y56" s="111"/>
      <c r="Z56" s="111"/>
      <c r="AA56" s="112"/>
      <c r="AB56" s="112"/>
    </row>
    <row r="57" spans="1:266" ht="41" customHeight="1">
      <c r="A57" s="3"/>
      <c r="B57" s="6"/>
      <c r="C57" s="6"/>
      <c r="D57" s="5"/>
      <c r="E57" s="130" t="s">
        <v>93</v>
      </c>
      <c r="F57" s="424"/>
      <c r="G57" s="425"/>
      <c r="H57" s="425"/>
      <c r="I57" s="425"/>
      <c r="J57" s="425"/>
      <c r="K57" s="425"/>
      <c r="L57" s="425"/>
      <c r="M57" s="425"/>
      <c r="N57" s="425"/>
      <c r="O57" s="425"/>
      <c r="P57" s="426"/>
      <c r="Q57" s="334"/>
      <c r="R57" s="334"/>
      <c r="S57" s="334"/>
      <c r="T57" s="42"/>
      <c r="U57" s="113"/>
      <c r="V57" s="43"/>
      <c r="W57" s="111"/>
      <c r="X57" s="112"/>
      <c r="Y57" s="111"/>
      <c r="Z57" s="111"/>
      <c r="AA57" s="112"/>
      <c r="AB57" s="112"/>
    </row>
    <row r="58" spans="1:266" ht="41" customHeight="1">
      <c r="A58" s="3"/>
      <c r="B58" s="6"/>
      <c r="C58" s="6"/>
      <c r="D58" s="5"/>
      <c r="E58" s="130" t="s">
        <v>94</v>
      </c>
      <c r="F58" s="424"/>
      <c r="G58" s="425"/>
      <c r="H58" s="425"/>
      <c r="I58" s="425"/>
      <c r="J58" s="425"/>
      <c r="K58" s="425"/>
      <c r="L58" s="425"/>
      <c r="M58" s="425"/>
      <c r="N58" s="425"/>
      <c r="O58" s="425"/>
      <c r="P58" s="426"/>
      <c r="Q58" s="334"/>
      <c r="R58" s="334"/>
      <c r="S58" s="334"/>
      <c r="T58" s="42"/>
      <c r="U58" s="113"/>
      <c r="V58" s="43"/>
      <c r="W58" s="111"/>
      <c r="X58" s="112"/>
      <c r="Y58" s="111"/>
      <c r="Z58" s="111"/>
      <c r="AA58" s="112"/>
      <c r="AB58" s="112"/>
    </row>
    <row r="59" spans="1:266" ht="41" customHeight="1">
      <c r="A59" s="3"/>
      <c r="B59" s="6"/>
      <c r="C59" s="6"/>
      <c r="D59" s="5"/>
      <c r="E59" s="130" t="s">
        <v>95</v>
      </c>
      <c r="F59" s="424"/>
      <c r="G59" s="425"/>
      <c r="H59" s="425"/>
      <c r="I59" s="425"/>
      <c r="J59" s="425"/>
      <c r="K59" s="425"/>
      <c r="L59" s="425"/>
      <c r="M59" s="425"/>
      <c r="N59" s="425"/>
      <c r="O59" s="425"/>
      <c r="P59" s="426"/>
      <c r="Q59" s="334"/>
      <c r="R59" s="334"/>
      <c r="S59" s="334"/>
      <c r="T59" s="42"/>
      <c r="U59" s="113"/>
      <c r="V59" s="43"/>
      <c r="W59" s="111"/>
      <c r="X59" s="112"/>
      <c r="Y59" s="111"/>
      <c r="Z59" s="111"/>
      <c r="AA59" s="112"/>
      <c r="AB59" s="112"/>
    </row>
    <row r="76" spans="16:16" ht="15.75" customHeight="1">
      <c r="P76" s="17" t="s">
        <v>53</v>
      </c>
    </row>
  </sheetData>
  <sheetProtection formatCells="0" formatColumns="0" formatRows="0" insertColumns="0" insertRows="0" insertHyperlinks="0"/>
  <mergeCells count="135">
    <mergeCell ref="F59:P59"/>
    <mergeCell ref="F54:G54"/>
    <mergeCell ref="H54:I54"/>
    <mergeCell ref="J54:K54"/>
    <mergeCell ref="L54:N54"/>
    <mergeCell ref="O54:P54"/>
    <mergeCell ref="F55:P55"/>
    <mergeCell ref="F56:P56"/>
    <mergeCell ref="F57:P57"/>
    <mergeCell ref="F58:P58"/>
    <mergeCell ref="Q57:S57"/>
    <mergeCell ref="Q58:S58"/>
    <mergeCell ref="Q59:S59"/>
    <mergeCell ref="Q54:S54"/>
    <mergeCell ref="T54:U54"/>
    <mergeCell ref="W54:X54"/>
    <mergeCell ref="Z54:AA54"/>
    <mergeCell ref="Q55:S55"/>
    <mergeCell ref="Q56:S56"/>
    <mergeCell ref="F51:H51"/>
    <mergeCell ref="I51:O51"/>
    <mergeCell ref="Q51:U51"/>
    <mergeCell ref="Y51:AB51"/>
    <mergeCell ref="E53:P53"/>
    <mergeCell ref="Q53:S53"/>
    <mergeCell ref="T53:U53"/>
    <mergeCell ref="W53:X53"/>
    <mergeCell ref="Z53:AA53"/>
    <mergeCell ref="F49:H49"/>
    <mergeCell ref="I49:O49"/>
    <mergeCell ref="Q49:U49"/>
    <mergeCell ref="Y49:AB49"/>
    <mergeCell ref="F50:H50"/>
    <mergeCell ref="I50:O50"/>
    <mergeCell ref="Q50:U50"/>
    <mergeCell ref="Y50:AB50"/>
    <mergeCell ref="F47:H47"/>
    <mergeCell ref="I47:O47"/>
    <mergeCell ref="Q47:U47"/>
    <mergeCell ref="Y47:AB47"/>
    <mergeCell ref="F48:H48"/>
    <mergeCell ref="I48:O48"/>
    <mergeCell ref="Q48:U48"/>
    <mergeCell ref="Y48:AB48"/>
    <mergeCell ref="F45:H45"/>
    <mergeCell ref="I45:O45"/>
    <mergeCell ref="Q45:U45"/>
    <mergeCell ref="Y45:AB45"/>
    <mergeCell ref="F46:H46"/>
    <mergeCell ref="I46:O46"/>
    <mergeCell ref="Q46:U46"/>
    <mergeCell ref="Y46:AB46"/>
    <mergeCell ref="F43:H43"/>
    <mergeCell ref="I43:O43"/>
    <mergeCell ref="Q43:U43"/>
    <mergeCell ref="Y43:AB43"/>
    <mergeCell ref="F44:H44"/>
    <mergeCell ref="I44:O44"/>
    <mergeCell ref="Q44:U44"/>
    <mergeCell ref="Y44:AB44"/>
    <mergeCell ref="F41:H41"/>
    <mergeCell ref="I41:O41"/>
    <mergeCell ref="Q41:U41"/>
    <mergeCell ref="Y41:AB41"/>
    <mergeCell ref="F42:H42"/>
    <mergeCell ref="I42:O42"/>
    <mergeCell ref="Q42:U42"/>
    <mergeCell ref="Y42:AB42"/>
    <mergeCell ref="F39:H39"/>
    <mergeCell ref="I39:O39"/>
    <mergeCell ref="Q39:U39"/>
    <mergeCell ref="Y39:AB39"/>
    <mergeCell ref="F40:H40"/>
    <mergeCell ref="I40:O40"/>
    <mergeCell ref="Q40:U40"/>
    <mergeCell ref="Y40:AB40"/>
    <mergeCell ref="F37:H37"/>
    <mergeCell ref="I37:O37"/>
    <mergeCell ref="Q37:U37"/>
    <mergeCell ref="Y37:AB37"/>
    <mergeCell ref="F38:H38"/>
    <mergeCell ref="I38:O38"/>
    <mergeCell ref="Q38:U38"/>
    <mergeCell ref="Y38:AB38"/>
    <mergeCell ref="Q33:V33"/>
    <mergeCell ref="I35:O35"/>
    <mergeCell ref="Q35:U35"/>
    <mergeCell ref="Y35:AB35"/>
    <mergeCell ref="F36:H36"/>
    <mergeCell ref="I36:O36"/>
    <mergeCell ref="Q36:U36"/>
    <mergeCell ref="Y36:AB36"/>
    <mergeCell ref="Q27:V27"/>
    <mergeCell ref="Q28:V28"/>
    <mergeCell ref="Q29:V29"/>
    <mergeCell ref="Q30:V30"/>
    <mergeCell ref="Q31:V31"/>
    <mergeCell ref="Q32:V32"/>
    <mergeCell ref="A23:C23"/>
    <mergeCell ref="Q23:V23"/>
    <mergeCell ref="B24:C24"/>
    <mergeCell ref="Q24:V24"/>
    <mergeCell ref="Q25:V25"/>
    <mergeCell ref="Q26:V26"/>
    <mergeCell ref="F17:H17"/>
    <mergeCell ref="Q17:V17"/>
    <mergeCell ref="F18:H18"/>
    <mergeCell ref="Q18:V18"/>
    <mergeCell ref="B19:B21"/>
    <mergeCell ref="F19:H19"/>
    <mergeCell ref="Q21:V21"/>
    <mergeCell ref="F12:O12"/>
    <mergeCell ref="Q12:S12"/>
    <mergeCell ref="F15:H15"/>
    <mergeCell ref="Q15:V15"/>
    <mergeCell ref="F16:H16"/>
    <mergeCell ref="Q16:V16"/>
    <mergeCell ref="F9:O9"/>
    <mergeCell ref="Q9:S9"/>
    <mergeCell ref="F10:O10"/>
    <mergeCell ref="Q10:S10"/>
    <mergeCell ref="F11:O11"/>
    <mergeCell ref="Q11:S11"/>
    <mergeCell ref="F8:P8"/>
    <mergeCell ref="Q8:S8"/>
    <mergeCell ref="T8:U8"/>
    <mergeCell ref="V8:X8"/>
    <mergeCell ref="Y8:Z8"/>
    <mergeCell ref="AA8:AB8"/>
    <mergeCell ref="B1:D1"/>
    <mergeCell ref="E1:AB1"/>
    <mergeCell ref="E3:AB3"/>
    <mergeCell ref="F5:O5"/>
    <mergeCell ref="F6:O6"/>
    <mergeCell ref="F7:O7"/>
  </mergeCells>
  <conditionalFormatting sqref="W36:W51">
    <cfRule type="iconSet" priority="1">
      <iconSet>
        <cfvo type="percent" val="0"/>
        <cfvo type="formula" val="TODAY()"/>
        <cfvo type="formula" val="TODAY()+7"/>
      </iconSet>
    </cfRule>
  </conditionalFormatting>
  <conditionalFormatting sqref="V36:V51">
    <cfRule type="iconSet" priority="2">
      <iconSet>
        <cfvo type="percent" val="0"/>
        <cfvo type="formula" val="TODAY()"/>
        <cfvo type="formula" val="TODAY()+7"/>
      </iconSet>
    </cfRule>
  </conditionalFormatting>
  <pageMargins left="0.35" right="0.41" top="0.41" bottom="0.35" header="0.3" footer="0.3"/>
  <headerFooter>
    <oddFooter>&amp;C&amp;"Helvetica,Regular"&amp;12&amp;K000000&amp;P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14</xdr:col>
                    <xdr:colOff>660400</xdr:colOff>
                    <xdr:row>4</xdr:row>
                    <xdr:rowOff>12700</xdr:rowOff>
                  </from>
                  <to>
                    <xdr:col>16</xdr:col>
                    <xdr:colOff>114300</xdr:colOff>
                    <xdr:row>4</xdr:row>
                    <xdr:rowOff>495300</xdr:rowOff>
                  </to>
                </anchor>
              </controlPr>
            </control>
          </mc:Choice>
          <mc:Fallback/>
        </mc:AlternateContent>
        <mc:AlternateContent xmlns:mc="http://schemas.openxmlformats.org/markup-compatibility/2006">
          <mc:Choice Requires="x14">
            <control shapeId="3074" r:id="rId4" name="Check Box 2">
              <controlPr defaultSize="0" autoFill="0" autoLine="0" autoPict="0">
                <anchor moveWithCells="1">
                  <from>
                    <xdr:col>15</xdr:col>
                    <xdr:colOff>12700</xdr:colOff>
                    <xdr:row>4</xdr:row>
                    <xdr:rowOff>508000</xdr:rowOff>
                  </from>
                  <to>
                    <xdr:col>16</xdr:col>
                    <xdr:colOff>419100</xdr:colOff>
                    <xdr:row>5</xdr:row>
                    <xdr:rowOff>215900</xdr:rowOff>
                  </to>
                </anchor>
              </controlPr>
            </control>
          </mc:Choice>
          <mc:Fallback/>
        </mc:AlternateContent>
        <mc:AlternateContent xmlns:mc="http://schemas.openxmlformats.org/markup-compatibility/2006">
          <mc:Choice Requires="x14">
            <control shapeId="3075" r:id="rId5" name="Check Box 3">
              <controlPr defaultSize="0" autoFill="0" autoLine="0" autoPict="0">
                <anchor moveWithCells="1">
                  <from>
                    <xdr:col>18</xdr:col>
                    <xdr:colOff>393700</xdr:colOff>
                    <xdr:row>4</xdr:row>
                    <xdr:rowOff>12700</xdr:rowOff>
                  </from>
                  <to>
                    <xdr:col>21</xdr:col>
                    <xdr:colOff>292100</xdr:colOff>
                    <xdr:row>4</xdr:row>
                    <xdr:rowOff>495300</xdr:rowOff>
                  </to>
                </anchor>
              </controlPr>
            </control>
          </mc:Choice>
          <mc:Fallback/>
        </mc:AlternateContent>
        <mc:AlternateContent xmlns:mc="http://schemas.openxmlformats.org/markup-compatibility/2006">
          <mc:Choice Requires="x14">
            <control shapeId="3076" r:id="rId6" name="Check Box 4">
              <controlPr defaultSize="0" autoFill="0" autoLine="0" autoPict="0">
                <anchor moveWithCells="1">
                  <from>
                    <xdr:col>18</xdr:col>
                    <xdr:colOff>393700</xdr:colOff>
                    <xdr:row>4</xdr:row>
                    <xdr:rowOff>469900</xdr:rowOff>
                  </from>
                  <to>
                    <xdr:col>21</xdr:col>
                    <xdr:colOff>292100</xdr:colOff>
                    <xdr:row>5</xdr:row>
                    <xdr:rowOff>190500</xdr:rowOff>
                  </to>
                </anchor>
              </controlPr>
            </control>
          </mc:Choice>
          <mc:Fallback/>
        </mc:AlternateContent>
        <mc:AlternateContent xmlns:mc="http://schemas.openxmlformats.org/markup-compatibility/2006">
          <mc:Choice Requires="x14">
            <control shapeId="3077" r:id="rId7" name="Check Box 5">
              <controlPr defaultSize="0" autoFill="0" autoLine="0" autoPict="0">
                <anchor moveWithCells="1">
                  <from>
                    <xdr:col>22</xdr:col>
                    <xdr:colOff>558800</xdr:colOff>
                    <xdr:row>4</xdr:row>
                    <xdr:rowOff>0</xdr:rowOff>
                  </from>
                  <to>
                    <xdr:col>25</xdr:col>
                    <xdr:colOff>88900</xdr:colOff>
                    <xdr:row>4</xdr:row>
                    <xdr:rowOff>482600</xdr:rowOff>
                  </to>
                </anchor>
              </controlPr>
            </control>
          </mc:Choice>
          <mc:Fallback/>
        </mc:AlternateContent>
        <mc:AlternateContent xmlns:mc="http://schemas.openxmlformats.org/markup-compatibility/2006">
          <mc:Choice Requires="x14">
            <control shapeId="3078" r:id="rId8" name="Check Box 6">
              <controlPr defaultSize="0" autoFill="0" autoLine="0" autoPict="0">
                <anchor moveWithCells="1">
                  <from>
                    <xdr:col>22</xdr:col>
                    <xdr:colOff>558800</xdr:colOff>
                    <xdr:row>4</xdr:row>
                    <xdr:rowOff>469900</xdr:rowOff>
                  </from>
                  <to>
                    <xdr:col>25</xdr:col>
                    <xdr:colOff>88900</xdr:colOff>
                    <xdr:row>5</xdr:row>
                    <xdr:rowOff>190500</xdr:rowOff>
                  </to>
                </anchor>
              </controlPr>
            </control>
          </mc:Choice>
          <mc:Fallback/>
        </mc:AlternateContent>
        <mc:AlternateContent xmlns:mc="http://schemas.openxmlformats.org/markup-compatibility/2006">
          <mc:Choice Requires="x14">
            <control shapeId="3109" r:id="rId9" name="Check Box 37">
              <controlPr defaultSize="0" autoFill="0" autoLine="0" autoPict="0">
                <anchor moveWithCells="1">
                  <from>
                    <xdr:col>8</xdr:col>
                    <xdr:colOff>0</xdr:colOff>
                    <xdr:row>8</xdr:row>
                    <xdr:rowOff>12700</xdr:rowOff>
                  </from>
                  <to>
                    <xdr:col>8</xdr:col>
                    <xdr:colOff>1993900</xdr:colOff>
                    <xdr:row>9</xdr:row>
                    <xdr:rowOff>114300</xdr:rowOff>
                  </to>
                </anchor>
              </controlPr>
            </control>
          </mc:Choice>
          <mc:Fallback/>
        </mc:AlternateContent>
        <mc:AlternateContent xmlns:mc="http://schemas.openxmlformats.org/markup-compatibility/2006">
          <mc:Choice Requires="x14">
            <control shapeId="3110" r:id="rId10" name="Check Box 38">
              <controlPr defaultSize="0" autoFill="0" autoLine="0" autoPict="0">
                <anchor moveWithCells="1">
                  <from>
                    <xdr:col>10</xdr:col>
                    <xdr:colOff>723900</xdr:colOff>
                    <xdr:row>8</xdr:row>
                    <xdr:rowOff>12700</xdr:rowOff>
                  </from>
                  <to>
                    <xdr:col>13</xdr:col>
                    <xdr:colOff>406400</xdr:colOff>
                    <xdr:row>9</xdr:row>
                    <xdr:rowOff>114300</xdr:rowOff>
                  </to>
                </anchor>
              </controlPr>
            </control>
          </mc:Choice>
          <mc:Fallback/>
        </mc:AlternateContent>
        <mc:AlternateContent xmlns:mc="http://schemas.openxmlformats.org/markup-compatibility/2006">
          <mc:Choice Requires="x14">
            <control shapeId="3111" r:id="rId11" name="Check Box 39">
              <controlPr defaultSize="0" autoFill="0" autoLine="0" autoPict="0">
                <anchor moveWithCells="1">
                  <from>
                    <xdr:col>5</xdr:col>
                    <xdr:colOff>50800</xdr:colOff>
                    <xdr:row>13</xdr:row>
                    <xdr:rowOff>25400</xdr:rowOff>
                  </from>
                  <to>
                    <xdr:col>6</xdr:col>
                    <xdr:colOff>25400</xdr:colOff>
                    <xdr:row>13</xdr:row>
                    <xdr:rowOff>431800</xdr:rowOff>
                  </to>
                </anchor>
              </controlPr>
            </control>
          </mc:Choice>
          <mc:Fallback/>
        </mc:AlternateContent>
        <mc:AlternateContent xmlns:mc="http://schemas.openxmlformats.org/markup-compatibility/2006">
          <mc:Choice Requires="x14">
            <control shapeId="3112" r:id="rId12" name="Check Box 40">
              <controlPr defaultSize="0" autoFill="0" autoLine="0" autoPict="0">
                <anchor moveWithCells="1">
                  <from>
                    <xdr:col>7</xdr:col>
                    <xdr:colOff>50800</xdr:colOff>
                    <xdr:row>13</xdr:row>
                    <xdr:rowOff>25400</xdr:rowOff>
                  </from>
                  <to>
                    <xdr:col>8</xdr:col>
                    <xdr:colOff>38100</xdr:colOff>
                    <xdr:row>13</xdr:row>
                    <xdr:rowOff>431800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abSelected="1" topLeftCell="C1" zoomScale="90" zoomScaleNormal="90" zoomScalePageLayoutView="90" workbookViewId="0">
      <selection activeCell="F12" sqref="F12"/>
    </sheetView>
  </sheetViews>
  <sheetFormatPr baseColWidth="10" defaultRowHeight="16" x14ac:dyDescent="0"/>
  <cols>
    <col min="1" max="1" width="6" style="149" customWidth="1"/>
    <col min="2" max="2" width="6.7109375" style="149" customWidth="1"/>
    <col min="3" max="3" width="6" style="149" customWidth="1"/>
    <col min="4" max="4" width="31.28515625" style="149" customWidth="1"/>
    <col min="5" max="5" width="23.28515625" style="149" customWidth="1"/>
    <col min="6" max="6" width="9.7109375" style="149" customWidth="1"/>
    <col min="7" max="7" width="15.140625" style="149" customWidth="1"/>
    <col min="8" max="8" width="17.42578125" style="149" customWidth="1"/>
    <col min="9" max="9" width="14.42578125" style="149" customWidth="1"/>
    <col min="10" max="11" width="18.28515625" style="149" customWidth="1"/>
    <col min="12" max="12" width="12.5703125" style="149" customWidth="1"/>
    <col min="13" max="13" width="19.140625" style="150" customWidth="1"/>
    <col min="14" max="15" width="9.85546875" style="150" customWidth="1"/>
    <col min="16" max="16" width="16.7109375" style="150" customWidth="1"/>
    <col min="17" max="18" width="14" style="151" customWidth="1"/>
    <col min="19" max="20" width="14" style="152" customWidth="1"/>
    <col min="21" max="21" width="29.42578125" style="149" customWidth="1"/>
    <col min="22" max="16384" width="10.7109375" style="149"/>
  </cols>
  <sheetData>
    <row r="1" spans="1:21" ht="91" customHeight="1">
      <c r="A1" s="431" t="s">
        <v>81</v>
      </c>
      <c r="B1" s="432"/>
      <c r="C1" s="432"/>
      <c r="D1" s="432"/>
      <c r="E1" s="432"/>
      <c r="F1" s="188"/>
      <c r="G1" s="188"/>
      <c r="H1" s="188"/>
      <c r="I1" s="188"/>
      <c r="J1" s="188"/>
      <c r="K1" s="188"/>
      <c r="L1" s="188"/>
      <c r="M1" s="189"/>
      <c r="N1" s="189"/>
      <c r="O1" s="189"/>
      <c r="P1" s="189"/>
      <c r="Q1" s="190"/>
      <c r="R1" s="190"/>
      <c r="S1" s="191"/>
      <c r="T1" s="191"/>
      <c r="U1" s="192"/>
    </row>
    <row r="2" spans="1:21" ht="26" customHeight="1">
      <c r="A2" s="442" t="s">
        <v>72</v>
      </c>
      <c r="B2" s="443"/>
      <c r="C2" s="448" t="str">
        <f>VN!F9</f>
        <v>Nguyễn Văn A</v>
      </c>
      <c r="D2" s="448"/>
      <c r="E2" s="181" t="s">
        <v>73</v>
      </c>
      <c r="F2" s="430"/>
      <c r="G2" s="430"/>
      <c r="H2" s="430"/>
      <c r="I2" s="430"/>
      <c r="J2" s="430"/>
      <c r="K2" s="430"/>
      <c r="L2" s="430"/>
      <c r="M2" s="430"/>
      <c r="N2" s="430"/>
      <c r="O2" s="193"/>
      <c r="P2" s="193"/>
      <c r="Q2" s="194"/>
      <c r="R2" s="194"/>
      <c r="S2" s="195"/>
      <c r="T2" s="195"/>
      <c r="U2" s="196"/>
    </row>
    <row r="3" spans="1:21" ht="26" customHeight="1">
      <c r="A3" s="444" t="s">
        <v>71</v>
      </c>
      <c r="B3" s="445"/>
      <c r="C3" s="448"/>
      <c r="D3" s="448"/>
      <c r="E3" s="182" t="s">
        <v>74</v>
      </c>
      <c r="F3" s="430"/>
      <c r="G3" s="430"/>
      <c r="H3" s="430"/>
      <c r="I3" s="430"/>
      <c r="J3" s="430"/>
      <c r="K3" s="430"/>
      <c r="L3" s="430"/>
      <c r="M3" s="430"/>
      <c r="N3" s="430"/>
      <c r="O3" s="193"/>
      <c r="P3" s="193"/>
      <c r="Q3" s="194"/>
      <c r="R3" s="194"/>
      <c r="S3" s="195"/>
      <c r="T3" s="195"/>
      <c r="U3" s="196"/>
    </row>
    <row r="4" spans="1:21" ht="26" customHeight="1" thickBot="1">
      <c r="A4" s="446" t="s">
        <v>70</v>
      </c>
      <c r="B4" s="447"/>
      <c r="C4" s="449"/>
      <c r="D4" s="449"/>
      <c r="E4" s="197"/>
      <c r="F4" s="198"/>
      <c r="G4" s="198"/>
      <c r="H4" s="198"/>
      <c r="I4" s="198"/>
      <c r="J4" s="198"/>
      <c r="K4" s="198"/>
      <c r="L4" s="198"/>
      <c r="M4" s="199"/>
      <c r="N4" s="199"/>
      <c r="O4" s="199"/>
      <c r="P4" s="199"/>
      <c r="Q4" s="200"/>
      <c r="R4" s="200"/>
      <c r="S4" s="201"/>
      <c r="T4" s="201"/>
      <c r="U4" s="202"/>
    </row>
    <row r="5" spans="1:21" ht="19" customHeight="1" thickBot="1">
      <c r="A5" s="183"/>
      <c r="B5" s="183"/>
      <c r="C5" s="184"/>
      <c r="D5" s="184"/>
      <c r="E5" s="183"/>
      <c r="F5" s="183"/>
      <c r="G5" s="183"/>
      <c r="H5" s="183"/>
      <c r="I5" s="183"/>
      <c r="J5" s="183"/>
      <c r="K5" s="183"/>
      <c r="L5" s="183"/>
      <c r="M5" s="185"/>
      <c r="N5" s="185"/>
      <c r="O5" s="185"/>
      <c r="P5" s="185"/>
      <c r="Q5" s="186"/>
      <c r="R5" s="186"/>
      <c r="S5" s="187"/>
      <c r="T5" s="187"/>
      <c r="U5" s="183"/>
    </row>
    <row r="6" spans="1:21" s="153" customFormat="1" ht="87" customHeight="1">
      <c r="A6" s="203" t="s">
        <v>67</v>
      </c>
      <c r="B6" s="204" t="s">
        <v>68</v>
      </c>
      <c r="C6" s="208" t="s">
        <v>69</v>
      </c>
      <c r="D6" s="220" t="s">
        <v>82</v>
      </c>
      <c r="E6" s="204" t="s">
        <v>83</v>
      </c>
      <c r="F6" s="233" t="s">
        <v>96</v>
      </c>
      <c r="G6" s="204" t="s">
        <v>98</v>
      </c>
      <c r="H6" s="204" t="s">
        <v>99</v>
      </c>
      <c r="I6" s="204" t="s">
        <v>97</v>
      </c>
      <c r="J6" s="204" t="s">
        <v>100</v>
      </c>
      <c r="K6" s="208" t="s">
        <v>101</v>
      </c>
      <c r="L6" s="208" t="s">
        <v>146</v>
      </c>
      <c r="M6" s="237" t="s">
        <v>86</v>
      </c>
      <c r="N6" s="205" t="s">
        <v>76</v>
      </c>
      <c r="O6" s="205" t="s">
        <v>75</v>
      </c>
      <c r="P6" s="238" t="s">
        <v>87</v>
      </c>
      <c r="Q6" s="221" t="s">
        <v>127</v>
      </c>
      <c r="R6" s="206" t="s">
        <v>128</v>
      </c>
      <c r="S6" s="207" t="s">
        <v>129</v>
      </c>
      <c r="T6" s="222" t="s">
        <v>130</v>
      </c>
      <c r="U6" s="208" t="s">
        <v>77</v>
      </c>
    </row>
    <row r="7" spans="1:21" s="160" customFormat="1" ht="46" customHeight="1">
      <c r="A7" s="209" t="s">
        <v>78</v>
      </c>
      <c r="B7" s="154" t="s">
        <v>66</v>
      </c>
      <c r="C7" s="250">
        <v>1</v>
      </c>
      <c r="D7" s="261" t="str">
        <f>VN!F8</f>
        <v>Tăng 40% hạn mức thẻ Taxi cho nhóm Sales</v>
      </c>
      <c r="E7" s="155" t="s">
        <v>102</v>
      </c>
      <c r="F7" s="234">
        <v>3</v>
      </c>
      <c r="G7" s="262">
        <v>1</v>
      </c>
      <c r="H7" s="262">
        <v>1</v>
      </c>
      <c r="I7" s="262">
        <v>1</v>
      </c>
      <c r="J7" s="262"/>
      <c r="K7" s="263"/>
      <c r="L7" s="310">
        <f>G7*1+H7*2+I7*3+J7*4+K7*5</f>
        <v>6</v>
      </c>
      <c r="M7" s="239">
        <f>DAYS360(VN!F12,VN!Q12)</f>
        <v>30</v>
      </c>
      <c r="N7" s="156"/>
      <c r="O7" s="156"/>
      <c r="P7" s="240">
        <f>DAYS360(N7,O7)</f>
        <v>0</v>
      </c>
      <c r="Q7" s="223">
        <f>VN!Y15</f>
        <v>193200</v>
      </c>
      <c r="R7" s="157"/>
      <c r="S7" s="158">
        <f>VN!AB15</f>
        <v>1920000</v>
      </c>
      <c r="T7" s="224"/>
      <c r="U7" s="210"/>
    </row>
    <row r="8" spans="1:21" s="160" customFormat="1" ht="26" customHeight="1">
      <c r="A8" s="211" t="s">
        <v>78</v>
      </c>
      <c r="B8" s="154" t="s">
        <v>66</v>
      </c>
      <c r="C8" s="251">
        <v>2</v>
      </c>
      <c r="D8" s="306" t="str">
        <f>'VN (2)'!F8</f>
        <v xml:space="preserve">Tuyển dụng Chuyên viên Phân tích dữ liệu </v>
      </c>
      <c r="E8" s="162" t="s">
        <v>131</v>
      </c>
      <c r="F8" s="235">
        <v>1</v>
      </c>
      <c r="G8" s="264"/>
      <c r="H8" s="264">
        <v>1</v>
      </c>
      <c r="I8" s="264"/>
      <c r="J8" s="264"/>
      <c r="K8" s="265"/>
      <c r="L8" s="310">
        <f t="shared" ref="L8:L20" si="0">G8*1+H8*2+I8*3+J8*4+K8*5</f>
        <v>2</v>
      </c>
      <c r="M8" s="239">
        <f>DAYS360('VN (2)'!F12,'VN (2)'!Q12)</f>
        <v>90</v>
      </c>
      <c r="N8" s="163"/>
      <c r="O8" s="163"/>
      <c r="P8" s="240">
        <f t="shared" ref="P8:P19" si="1">DAYS360(N8,O8)</f>
        <v>0</v>
      </c>
      <c r="Q8" s="225">
        <f>'VN (2)'!Y15</f>
        <v>36000.000000000007</v>
      </c>
      <c r="R8" s="164"/>
      <c r="S8" s="164">
        <f>'VN (2)'!AB15</f>
        <v>1350000</v>
      </c>
      <c r="T8" s="226"/>
      <c r="U8" s="210"/>
    </row>
    <row r="9" spans="1:21" s="160" customFormat="1" ht="26" customHeight="1">
      <c r="A9" s="209" t="s">
        <v>78</v>
      </c>
      <c r="B9" s="154" t="s">
        <v>66</v>
      </c>
      <c r="C9" s="251">
        <v>3</v>
      </c>
      <c r="D9" s="245" t="s">
        <v>106</v>
      </c>
      <c r="E9" s="162" t="s">
        <v>107</v>
      </c>
      <c r="F9" s="235">
        <v>1</v>
      </c>
      <c r="G9" s="264"/>
      <c r="H9" s="264">
        <v>1</v>
      </c>
      <c r="I9" s="264"/>
      <c r="J9" s="264"/>
      <c r="K9" s="265"/>
      <c r="L9" s="310">
        <f t="shared" si="0"/>
        <v>2</v>
      </c>
      <c r="M9" s="239"/>
      <c r="N9" s="163"/>
      <c r="O9" s="163"/>
      <c r="P9" s="240"/>
      <c r="Q9" s="225"/>
      <c r="R9" s="164"/>
      <c r="S9" s="164"/>
      <c r="T9" s="268"/>
      <c r="U9" s="210"/>
    </row>
    <row r="10" spans="1:21" s="160" customFormat="1" ht="35" customHeight="1">
      <c r="A10" s="211" t="s">
        <v>78</v>
      </c>
      <c r="B10" s="154" t="s">
        <v>66</v>
      </c>
      <c r="C10" s="251">
        <v>4</v>
      </c>
      <c r="D10" s="269" t="s">
        <v>108</v>
      </c>
      <c r="E10" s="162" t="s">
        <v>84</v>
      </c>
      <c r="F10" s="235">
        <v>2</v>
      </c>
      <c r="G10" s="264"/>
      <c r="H10" s="264"/>
      <c r="I10" s="264">
        <v>1</v>
      </c>
      <c r="J10" s="264"/>
      <c r="K10" s="265">
        <v>1</v>
      </c>
      <c r="L10" s="310">
        <f t="shared" si="0"/>
        <v>8</v>
      </c>
      <c r="M10" s="239"/>
      <c r="N10" s="163"/>
      <c r="O10" s="163"/>
      <c r="P10" s="240"/>
      <c r="Q10" s="225"/>
      <c r="R10" s="164"/>
      <c r="S10" s="164"/>
      <c r="T10" s="268"/>
      <c r="U10" s="210"/>
    </row>
    <row r="11" spans="1:21" s="160" customFormat="1" ht="26" customHeight="1">
      <c r="A11" s="209" t="s">
        <v>78</v>
      </c>
      <c r="B11" s="154" t="s">
        <v>66</v>
      </c>
      <c r="C11" s="250"/>
      <c r="D11" s="245"/>
      <c r="E11" s="161"/>
      <c r="F11" s="234"/>
      <c r="G11" s="262"/>
      <c r="H11" s="262"/>
      <c r="I11" s="262"/>
      <c r="J11" s="262"/>
      <c r="K11" s="263"/>
      <c r="L11" s="310">
        <f>G11*1+H11*2+I11*3+J11*4+K11*5</f>
        <v>0</v>
      </c>
      <c r="M11" s="239"/>
      <c r="N11" s="165"/>
      <c r="O11" s="165"/>
      <c r="P11" s="240">
        <f t="shared" si="1"/>
        <v>0</v>
      </c>
      <c r="Q11" s="227"/>
      <c r="R11" s="158"/>
      <c r="S11" s="159"/>
      <c r="T11" s="210"/>
      <c r="U11" s="210"/>
    </row>
    <row r="12" spans="1:21" s="160" customFormat="1" ht="26" customHeight="1">
      <c r="A12" s="436" t="s">
        <v>80</v>
      </c>
      <c r="B12" s="437"/>
      <c r="C12" s="438"/>
      <c r="D12" s="246"/>
      <c r="E12" s="166"/>
      <c r="F12" s="297">
        <f>COUNT(F7:F11)</f>
        <v>4</v>
      </c>
      <c r="G12" s="298">
        <f>SUM(G7:G11)</f>
        <v>1</v>
      </c>
      <c r="H12" s="298">
        <f t="shared" ref="H12:I12" si="2">SUM(H7:H11)</f>
        <v>3</v>
      </c>
      <c r="I12" s="298">
        <f t="shared" si="2"/>
        <v>2</v>
      </c>
      <c r="J12" s="298">
        <f t="shared" ref="J12" si="3">SUM(J7:J11)</f>
        <v>0</v>
      </c>
      <c r="K12" s="298">
        <f t="shared" ref="K12" si="4">SUM(K7:K11)</f>
        <v>1</v>
      </c>
      <c r="L12" s="307"/>
      <c r="M12" s="241"/>
      <c r="N12" s="167"/>
      <c r="O12" s="167"/>
      <c r="P12" s="258"/>
      <c r="Q12" s="228">
        <f>SUM(Q7:Q11)</f>
        <v>229200</v>
      </c>
      <c r="R12" s="252">
        <f>SUM(R7:R11)</f>
        <v>0</v>
      </c>
      <c r="S12" s="168">
        <f>SUM(S7:S11)</f>
        <v>3270000</v>
      </c>
      <c r="T12" s="253"/>
      <c r="U12" s="212"/>
    </row>
    <row r="13" spans="1:21" s="160" customFormat="1" ht="26" customHeight="1">
      <c r="A13" s="211" t="s">
        <v>103</v>
      </c>
      <c r="B13" s="154" t="s">
        <v>105</v>
      </c>
      <c r="C13" s="251"/>
      <c r="D13" s="247"/>
      <c r="E13" s="162"/>
      <c r="F13" s="235"/>
      <c r="G13" s="264"/>
      <c r="H13" s="264"/>
      <c r="I13" s="264"/>
      <c r="J13" s="264"/>
      <c r="K13" s="265"/>
      <c r="L13" s="310">
        <f t="shared" si="0"/>
        <v>0</v>
      </c>
      <c r="M13" s="239"/>
      <c r="N13" s="163"/>
      <c r="O13" s="163"/>
      <c r="P13" s="240">
        <f t="shared" si="1"/>
        <v>0</v>
      </c>
      <c r="Q13" s="225"/>
      <c r="R13" s="164"/>
      <c r="S13" s="164"/>
      <c r="T13" s="210"/>
      <c r="U13" s="210"/>
    </row>
    <row r="14" spans="1:21" s="160" customFormat="1" ht="26" customHeight="1">
      <c r="A14" s="209" t="s">
        <v>103</v>
      </c>
      <c r="B14" s="154" t="s">
        <v>105</v>
      </c>
      <c r="C14" s="250"/>
      <c r="D14" s="245"/>
      <c r="E14" s="161"/>
      <c r="F14" s="234"/>
      <c r="G14" s="262"/>
      <c r="H14" s="262"/>
      <c r="I14" s="262"/>
      <c r="J14" s="262"/>
      <c r="K14" s="263"/>
      <c r="L14" s="310">
        <f t="shared" si="0"/>
        <v>0</v>
      </c>
      <c r="M14" s="239"/>
      <c r="N14" s="156"/>
      <c r="O14" s="156"/>
      <c r="P14" s="240">
        <f t="shared" si="1"/>
        <v>0</v>
      </c>
      <c r="Q14" s="223"/>
      <c r="R14" s="157"/>
      <c r="S14" s="158"/>
      <c r="T14" s="224"/>
      <c r="U14" s="210"/>
    </row>
    <row r="15" spans="1:21" s="173" customFormat="1" ht="26" customHeight="1">
      <c r="A15" s="215" t="s">
        <v>103</v>
      </c>
      <c r="B15" s="154" t="s">
        <v>105</v>
      </c>
      <c r="C15" s="213"/>
      <c r="D15" s="248"/>
      <c r="E15" s="169"/>
      <c r="F15" s="236"/>
      <c r="G15" s="266"/>
      <c r="H15" s="266"/>
      <c r="I15" s="266"/>
      <c r="J15" s="266"/>
      <c r="K15" s="267"/>
      <c r="L15" s="310">
        <f t="shared" si="0"/>
        <v>0</v>
      </c>
      <c r="M15" s="239"/>
      <c r="N15" s="170"/>
      <c r="O15" s="170"/>
      <c r="P15" s="240">
        <f t="shared" si="1"/>
        <v>0</v>
      </c>
      <c r="Q15" s="229"/>
      <c r="R15" s="171"/>
      <c r="S15" s="172"/>
      <c r="T15" s="230"/>
      <c r="U15" s="213"/>
    </row>
    <row r="16" spans="1:21" s="173" customFormat="1" ht="26" customHeight="1">
      <c r="A16" s="439" t="s">
        <v>80</v>
      </c>
      <c r="B16" s="440"/>
      <c r="C16" s="441"/>
      <c r="D16" s="174" t="s">
        <v>53</v>
      </c>
      <c r="E16" s="174"/>
      <c r="F16" s="299">
        <v>0</v>
      </c>
      <c r="G16" s="300"/>
      <c r="H16" s="300"/>
      <c r="I16" s="300"/>
      <c r="J16" s="300"/>
      <c r="K16" s="301"/>
      <c r="L16" s="308"/>
      <c r="M16" s="242"/>
      <c r="N16" s="175"/>
      <c r="O16" s="175"/>
      <c r="P16" s="259"/>
      <c r="Q16" s="231">
        <f>SUM(Q13:Q15)</f>
        <v>0</v>
      </c>
      <c r="R16" s="254">
        <f>SUM(R13:R15)</f>
        <v>0</v>
      </c>
      <c r="S16" s="176">
        <f>SUM(S13:S15)</f>
        <v>0</v>
      </c>
      <c r="T16" s="255"/>
      <c r="U16" s="214"/>
    </row>
    <row r="17" spans="1:22" ht="26" customHeight="1">
      <c r="A17" s="215" t="s">
        <v>104</v>
      </c>
      <c r="B17" s="154" t="s">
        <v>105</v>
      </c>
      <c r="C17" s="213"/>
      <c r="D17" s="248"/>
      <c r="E17" s="169"/>
      <c r="F17" s="236"/>
      <c r="G17" s="266"/>
      <c r="H17" s="266"/>
      <c r="I17" s="266"/>
      <c r="J17" s="266"/>
      <c r="K17" s="267"/>
      <c r="L17" s="310">
        <f t="shared" si="0"/>
        <v>0</v>
      </c>
      <c r="M17" s="239"/>
      <c r="N17" s="170"/>
      <c r="O17" s="170"/>
      <c r="P17" s="240">
        <f t="shared" si="1"/>
        <v>0</v>
      </c>
      <c r="Q17" s="229"/>
      <c r="R17" s="171"/>
      <c r="S17" s="172"/>
      <c r="T17" s="230"/>
      <c r="U17" s="213"/>
      <c r="V17" s="173"/>
    </row>
    <row r="18" spans="1:22" ht="26" customHeight="1">
      <c r="A18" s="215"/>
      <c r="B18" s="177"/>
      <c r="C18" s="213"/>
      <c r="D18" s="248"/>
      <c r="E18" s="169"/>
      <c r="F18" s="236"/>
      <c r="G18" s="266"/>
      <c r="H18" s="266"/>
      <c r="I18" s="266"/>
      <c r="J18" s="266"/>
      <c r="K18" s="267"/>
      <c r="L18" s="310">
        <f t="shared" si="0"/>
        <v>0</v>
      </c>
      <c r="M18" s="239"/>
      <c r="N18" s="170"/>
      <c r="O18" s="170"/>
      <c r="P18" s="240">
        <f t="shared" si="1"/>
        <v>0</v>
      </c>
      <c r="Q18" s="229"/>
      <c r="R18" s="171"/>
      <c r="S18" s="172"/>
      <c r="T18" s="230"/>
      <c r="U18" s="213"/>
      <c r="V18" s="173"/>
    </row>
    <row r="19" spans="1:22" ht="26" customHeight="1">
      <c r="A19" s="215"/>
      <c r="B19" s="177"/>
      <c r="C19" s="213"/>
      <c r="D19" s="248"/>
      <c r="E19" s="169"/>
      <c r="F19" s="236"/>
      <c r="G19" s="266"/>
      <c r="H19" s="266"/>
      <c r="I19" s="266"/>
      <c r="J19" s="266"/>
      <c r="K19" s="267"/>
      <c r="L19" s="310">
        <f t="shared" si="0"/>
        <v>0</v>
      </c>
      <c r="M19" s="239"/>
      <c r="N19" s="170"/>
      <c r="O19" s="170"/>
      <c r="P19" s="240">
        <f t="shared" si="1"/>
        <v>0</v>
      </c>
      <c r="Q19" s="229"/>
      <c r="R19" s="171"/>
      <c r="S19" s="172"/>
      <c r="T19" s="230"/>
      <c r="U19" s="213"/>
      <c r="V19" s="173"/>
    </row>
    <row r="20" spans="1:22" ht="26" customHeight="1">
      <c r="A20" s="215"/>
      <c r="B20" s="177"/>
      <c r="C20" s="213"/>
      <c r="D20" s="248"/>
      <c r="E20" s="169"/>
      <c r="F20" s="236"/>
      <c r="G20" s="266"/>
      <c r="H20" s="266"/>
      <c r="I20" s="266"/>
      <c r="J20" s="266"/>
      <c r="K20" s="267"/>
      <c r="L20" s="310">
        <f t="shared" si="0"/>
        <v>0</v>
      </c>
      <c r="M20" s="239"/>
      <c r="N20" s="170"/>
      <c r="O20" s="170"/>
      <c r="P20" s="243"/>
      <c r="Q20" s="229"/>
      <c r="R20" s="171"/>
      <c r="S20" s="172"/>
      <c r="T20" s="230"/>
      <c r="U20" s="213"/>
      <c r="V20" s="173"/>
    </row>
    <row r="21" spans="1:22" s="179" customFormat="1" ht="28" customHeight="1" thickBot="1">
      <c r="A21" s="433" t="s">
        <v>80</v>
      </c>
      <c r="B21" s="434"/>
      <c r="C21" s="435"/>
      <c r="D21" s="249"/>
      <c r="E21" s="216"/>
      <c r="F21" s="302">
        <f>COUNT(F17:F20)</f>
        <v>0</v>
      </c>
      <c r="G21" s="303"/>
      <c r="H21" s="303"/>
      <c r="I21" s="303"/>
      <c r="J21" s="303"/>
      <c r="K21" s="304"/>
      <c r="L21" s="309"/>
      <c r="M21" s="244"/>
      <c r="N21" s="217"/>
      <c r="O21" s="217"/>
      <c r="P21" s="260"/>
      <c r="Q21" s="232">
        <f>SUM(Q17:Q20)</f>
        <v>0</v>
      </c>
      <c r="R21" s="256">
        <f>SUM(R17:R20)</f>
        <v>0</v>
      </c>
      <c r="S21" s="218">
        <f>SUM(S17:S20)</f>
        <v>0</v>
      </c>
      <c r="T21" s="257"/>
      <c r="U21" s="219"/>
      <c r="V21" s="178"/>
    </row>
    <row r="22" spans="1:22">
      <c r="D22" s="180"/>
      <c r="E22" s="180"/>
    </row>
    <row r="23" spans="1:22">
      <c r="D23" s="180"/>
      <c r="E23" s="180"/>
    </row>
    <row r="24" spans="1:22">
      <c r="D24" s="180"/>
      <c r="E24" s="180"/>
    </row>
    <row r="25" spans="1:22">
      <c r="D25" s="180"/>
      <c r="E25" s="180"/>
    </row>
    <row r="26" spans="1:22">
      <c r="D26" s="180"/>
      <c r="E26" s="180"/>
    </row>
    <row r="27" spans="1:22">
      <c r="D27" s="180"/>
      <c r="E27" s="180"/>
    </row>
    <row r="28" spans="1:22">
      <c r="D28" s="180"/>
      <c r="E28" s="180"/>
    </row>
    <row r="29" spans="1:22">
      <c r="D29" s="180"/>
      <c r="E29" s="180"/>
    </row>
    <row r="30" spans="1:22">
      <c r="D30" s="180"/>
      <c r="E30" s="180"/>
    </row>
    <row r="31" spans="1:22">
      <c r="D31" s="180"/>
      <c r="E31" s="180"/>
    </row>
    <row r="32" spans="1:22">
      <c r="D32" s="180"/>
      <c r="E32" s="180"/>
    </row>
    <row r="33" spans="4:5">
      <c r="D33" s="180"/>
      <c r="E33" s="180"/>
    </row>
    <row r="34" spans="4:5">
      <c r="D34" s="180"/>
      <c r="E34" s="180"/>
    </row>
    <row r="35" spans="4:5">
      <c r="D35" s="180"/>
      <c r="E35" s="180"/>
    </row>
    <row r="36" spans="4:5">
      <c r="D36" s="180"/>
      <c r="E36" s="180"/>
    </row>
    <row r="37" spans="4:5">
      <c r="D37" s="180"/>
      <c r="E37" s="180"/>
    </row>
    <row r="38" spans="4:5">
      <c r="D38" s="180"/>
      <c r="E38" s="180"/>
    </row>
    <row r="39" spans="4:5">
      <c r="D39" s="180"/>
      <c r="E39" s="180"/>
    </row>
    <row r="40" spans="4:5">
      <c r="D40" s="180"/>
      <c r="E40" s="180"/>
    </row>
    <row r="41" spans="4:5">
      <c r="D41" s="180"/>
      <c r="E41" s="180"/>
    </row>
    <row r="42" spans="4:5">
      <c r="D42" s="180"/>
      <c r="E42" s="180"/>
    </row>
    <row r="43" spans="4:5">
      <c r="D43" s="180"/>
      <c r="E43" s="180"/>
    </row>
    <row r="44" spans="4:5">
      <c r="D44" s="180"/>
      <c r="E44" s="180"/>
    </row>
    <row r="45" spans="4:5">
      <c r="D45" s="180"/>
      <c r="E45" s="180"/>
    </row>
    <row r="46" spans="4:5">
      <c r="D46" s="180"/>
      <c r="E46" s="180"/>
    </row>
  </sheetData>
  <mergeCells count="12">
    <mergeCell ref="F2:N2"/>
    <mergeCell ref="F3:N3"/>
    <mergeCell ref="A1:E1"/>
    <mergeCell ref="A21:C21"/>
    <mergeCell ref="A12:C12"/>
    <mergeCell ref="A16:C16"/>
    <mergeCell ref="A2:B2"/>
    <mergeCell ref="A3:B3"/>
    <mergeCell ref="A4:B4"/>
    <mergeCell ref="C2:D2"/>
    <mergeCell ref="C3:D3"/>
    <mergeCell ref="C4:D4"/>
  </mergeCells>
  <dataValidations xWindow="1093" yWindow="413" count="2">
    <dataValidation type="list" allowBlank="1" showInputMessage="1" showErrorMessage="1" promptTitle="Đánh giá sau đề xuất" prompt="1. Cần phải sửa lại _x000d_2. Đề xuất được chấp nhận_x000d_3. Đề xuất được đánh giá cao_x000d_4. Đề xuất được phê duyệt_x000d_5. Đề xuất được thực hiện" sqref="S11">
      <formula1>"1, 2, 3, 4, 5"</formula1>
    </dataValidation>
    <dataValidation type="list" allowBlank="1" showInputMessage="1" showErrorMessage="1" sqref="E7:E21">
      <formula1>"Sự hài lòng của khách hàng, Sự tham gia của nhân viên, Dài hạn, Ngắn hạn, Tăng doanh thu, Giảm chi phí"</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VN</vt:lpstr>
      <vt:lpstr>VN (2)</vt:lpstr>
      <vt:lpstr>Tổng kết đề xuất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Phuong  NM</cp:lastModifiedBy>
  <cp:lastPrinted>2019-07-01T03:34:34Z</cp:lastPrinted>
  <dcterms:created xsi:type="dcterms:W3CDTF">2019-06-27T19:01:29Z</dcterms:created>
  <dcterms:modified xsi:type="dcterms:W3CDTF">2019-10-21T11:50:06Z</dcterms:modified>
</cp:coreProperties>
</file>