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0" yWindow="0" windowWidth="27940" windowHeight="17560" activeTab="2"/>
  </bookViews>
  <sheets>
    <sheet name="VN" sheetId="1" r:id="rId1"/>
    <sheet name="VN (2)" sheetId="6" r:id="rId2"/>
    <sheet name="Tổng kết đề xuất" sheetId="5" r:id="rId3"/>
  </sheets>
  <definedNames>
    <definedName name="_xlnm.Print_Area" localSheetId="0">VN!$E$1:$AB$33</definedName>
    <definedName name="_xlnm.Print_Area" localSheetId="1">'VN (2)'!$E$1:$AB$33</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40" i="6" l="1"/>
  <c r="F37" i="6"/>
  <c r="F36" i="6"/>
  <c r="F40" i="1"/>
  <c r="F37" i="1"/>
  <c r="F36" i="1"/>
  <c r="L11" i="5"/>
  <c r="L8" i="5"/>
  <c r="L9" i="5"/>
  <c r="L10" i="5"/>
  <c r="L13" i="5"/>
  <c r="L14" i="5"/>
  <c r="L15" i="5"/>
  <c r="L17" i="5"/>
  <c r="L18" i="5"/>
  <c r="L19" i="5"/>
  <c r="L20" i="5"/>
  <c r="L7" i="5"/>
  <c r="K12" i="5"/>
  <c r="AA18" i="6"/>
  <c r="AB18" i="6"/>
  <c r="AA21" i="6"/>
  <c r="AB21" i="6"/>
  <c r="AB15" i="6"/>
  <c r="S8" i="5"/>
  <c r="W19" i="6"/>
  <c r="X19" i="6"/>
  <c r="Y19" i="6"/>
  <c r="W22" i="6"/>
  <c r="X22" i="6"/>
  <c r="Y22" i="6"/>
  <c r="Y15" i="6"/>
  <c r="Q8" i="5"/>
  <c r="K19" i="6"/>
  <c r="J19" i="6"/>
  <c r="L19" i="6"/>
  <c r="L17" i="6"/>
  <c r="M8" i="5"/>
  <c r="D8" i="5"/>
  <c r="Q15" i="6"/>
  <c r="F11" i="6"/>
  <c r="J19" i="1"/>
  <c r="W19" i="1"/>
  <c r="Y19" i="1"/>
  <c r="W20" i="1"/>
  <c r="X20" i="1"/>
  <c r="Y20" i="1"/>
  <c r="W22" i="1"/>
  <c r="X22" i="1"/>
  <c r="Y22" i="1"/>
  <c r="Y15" i="1"/>
  <c r="Q7" i="5"/>
  <c r="AB18" i="1"/>
  <c r="AA18" i="1"/>
  <c r="Z18" i="1"/>
  <c r="AB15" i="1"/>
  <c r="Q15" i="1"/>
  <c r="M18" i="1"/>
  <c r="N18" i="1"/>
  <c r="O18" i="1"/>
  <c r="J12" i="5"/>
  <c r="H12" i="5"/>
  <c r="I12" i="5"/>
  <c r="G12" i="5"/>
  <c r="F11" i="1"/>
  <c r="P13" i="5"/>
  <c r="M7" i="5"/>
  <c r="C2" i="5"/>
  <c r="S21" i="5"/>
  <c r="S16" i="5"/>
  <c r="S7" i="5"/>
  <c r="S12" i="5"/>
  <c r="R21" i="5"/>
  <c r="R16" i="5"/>
  <c r="R12" i="5"/>
  <c r="Q21" i="5"/>
  <c r="Q16" i="5"/>
  <c r="Q12" i="5"/>
  <c r="F21" i="5"/>
  <c r="F12" i="5"/>
  <c r="P8" i="5"/>
  <c r="P11" i="5"/>
  <c r="P14" i="5"/>
  <c r="P15" i="5"/>
  <c r="P17" i="5"/>
  <c r="P18" i="5"/>
  <c r="P19" i="5"/>
  <c r="P7" i="5"/>
  <c r="D7" i="5"/>
</calcChain>
</file>

<file path=xl/comments1.xml><?xml version="1.0" encoding="utf-8"?>
<comments xmlns="http://schemas.openxmlformats.org/spreadsheetml/2006/main">
  <authors>
    <author>Microsoft Office User</author>
    <author>info@respectvn.com</author>
    <author>Phuong  NM</author>
  </authors>
  <commentList>
    <comment ref="E14" authorId="0">
      <text>
        <r>
          <rPr>
            <b/>
            <sz val="10"/>
            <color indexed="81"/>
            <rFont val="Calibri"/>
          </rPr>
          <t>ANH/CHỊ MUỐN ĐỀ XUẤT VẤN ĐỀ GÌ?
CÓ ĐIỀU GÌ CẦN THAY ĐỔI?</t>
        </r>
      </text>
    </comment>
    <comment ref="L14" authorId="1">
      <text>
        <r>
          <rPr>
            <sz val="11"/>
            <color indexed="9"/>
            <rFont val="Helvetica"/>
          </rPr>
          <t>CHI PHÍ CHO NGUỒN LỰC CHÍNH</t>
        </r>
      </text>
    </comment>
    <comment ref="Y14" authorId="1">
      <text>
        <r>
          <rPr>
            <sz val="11"/>
            <color indexed="9"/>
            <rFont val="Helvetica"/>
          </rPr>
          <t>CHI PHÍ CHO NGUỒN LỰC CHÍNH</t>
        </r>
      </text>
    </comment>
    <comment ref="P16" authorId="0">
      <text>
        <r>
          <rPr>
            <sz val="11"/>
            <color indexed="9"/>
            <rFont val="Helvetica"/>
          </rPr>
          <t>S.M.A.R.T 
- Specific (Cụ thể)
- Measurable (Có thể đo lường được)  
- Achievable (Có thể đạt được)
- Relevant (Có liên quan)
- Time-bound (Có thời hạn)</t>
        </r>
      </text>
    </comment>
    <comment ref="P17" authorId="0">
      <text>
        <r>
          <rPr>
            <sz val="11"/>
            <color indexed="9"/>
            <rFont val="Helvetica"/>
          </rPr>
          <t>Để đạt được mục tiêu</t>
        </r>
      </text>
    </comment>
    <comment ref="P18" authorId="0">
      <text>
        <r>
          <rPr>
            <sz val="11"/>
            <color indexed="9"/>
            <rFont val="Helvetica"/>
          </rPr>
          <t>Để đạt được Kết quả chính</t>
        </r>
      </text>
    </comment>
    <comment ref="AB18" authorId="2">
      <text>
        <r>
          <rPr>
            <b/>
            <sz val="12"/>
            <color indexed="8"/>
            <rFont val="Arial"/>
          </rPr>
          <t>= Tổng doanh thu Sales x Doanh thu từ Sales Call</t>
        </r>
      </text>
    </comment>
    <comment ref="P19" authorId="0">
      <text>
        <r>
          <rPr>
            <sz val="11"/>
            <color indexed="9"/>
            <rFont val="Helvetica"/>
          </rPr>
          <t>Để thực hiện hoạt động chính</t>
        </r>
      </text>
    </comment>
    <comment ref="W20" authorId="2">
      <text>
        <r>
          <rPr>
            <b/>
            <sz val="10"/>
            <color indexed="81"/>
            <rFont val="Arial"/>
          </rPr>
          <t>Trung bình lương 01 ngày của 01 nhân viên Sales = Trung bình lương 01 tháng của 01 nhân viên Sales/Tổng số ngày làm việc trong 1 tháng</t>
        </r>
        <r>
          <rPr>
            <b/>
            <sz val="9"/>
            <color indexed="81"/>
            <rFont val="Arial"/>
          </rPr>
          <t xml:space="preserve">  </t>
        </r>
      </text>
    </comment>
    <comment ref="X20" authorId="2">
      <text>
        <r>
          <rPr>
            <b/>
            <sz val="10"/>
            <color indexed="81"/>
            <rFont val="Arial"/>
          </rPr>
          <t xml:space="preserve">= 20% thời gian x 22 ngày làm việc x 7 nhân viên x 3 tháng </t>
        </r>
      </text>
    </comment>
  </commentList>
</comments>
</file>

<file path=xl/comments2.xml><?xml version="1.0" encoding="utf-8"?>
<comments xmlns="http://schemas.openxmlformats.org/spreadsheetml/2006/main">
  <authors>
    <author>Microsoft Office User</author>
    <author>info@respectvn.com</author>
    <author>Phuong  NM</author>
  </authors>
  <commentList>
    <comment ref="E14" authorId="0">
      <text>
        <r>
          <rPr>
            <b/>
            <sz val="10"/>
            <color indexed="81"/>
            <rFont val="Calibri"/>
          </rPr>
          <t>ANH/CHỊ MUỐN ĐỀ XUẤT VẤN ĐỀ GÌ?
CÓ ĐIỀU GÌ CẦN THAY ĐỔI?</t>
        </r>
      </text>
    </comment>
    <comment ref="L14" authorId="1">
      <text>
        <r>
          <rPr>
            <sz val="11"/>
            <color indexed="9"/>
            <rFont val="Helvetica"/>
          </rPr>
          <t>CHI PHÍ CHO NGUỒN LỰC CHÍNH</t>
        </r>
      </text>
    </comment>
    <comment ref="Y14" authorId="1">
      <text>
        <r>
          <rPr>
            <sz val="11"/>
            <color indexed="9"/>
            <rFont val="Helvetica"/>
          </rPr>
          <t>CHI PHÍ CHO NGUỒN LỰC CHÍNH</t>
        </r>
      </text>
    </comment>
    <comment ref="P16" authorId="0">
      <text>
        <r>
          <rPr>
            <sz val="11"/>
            <color indexed="9"/>
            <rFont val="Helvetica"/>
          </rPr>
          <t>S.M.A.R.T 
- Specific (Cụ thể)
- Measurable (Có thể đo lường được)  
- Achievable (Có thể đạt được)
- Relevant (Có liên quan)
- Time-bound (Có thời hạn)</t>
        </r>
      </text>
    </comment>
    <comment ref="P17" authorId="0">
      <text>
        <r>
          <rPr>
            <sz val="11"/>
            <color indexed="9"/>
            <rFont val="Helvetica"/>
          </rPr>
          <t>Để đạt được mục tiêu</t>
        </r>
      </text>
    </comment>
    <comment ref="P18" authorId="0">
      <text>
        <r>
          <rPr>
            <sz val="11"/>
            <color indexed="9"/>
            <rFont val="Helvetica"/>
          </rPr>
          <t>Để đạt được Kết quả chính</t>
        </r>
      </text>
    </comment>
    <comment ref="J19" authorId="2">
      <text>
        <r>
          <rPr>
            <b/>
            <sz val="9"/>
            <color indexed="81"/>
            <rFont val="Arial"/>
          </rPr>
          <t>Tiền lương trung bình 1h
của 1 nhân viên</t>
        </r>
      </text>
    </comment>
    <comment ref="K19" authorId="2">
      <text>
        <r>
          <rPr>
            <b/>
            <sz val="9"/>
            <color indexed="81"/>
            <rFont val="Arial"/>
          </rPr>
          <t>Trung bình 2h mâu thuẫn mỗi ngày trong 3 tháng của 5 nhân viên</t>
        </r>
      </text>
    </comment>
    <comment ref="P19" authorId="0">
      <text>
        <r>
          <rPr>
            <sz val="11"/>
            <color indexed="9"/>
            <rFont val="Helvetica"/>
          </rPr>
          <t>Để thực hiện hoạt động chính</t>
        </r>
      </text>
    </comment>
    <comment ref="W19" authorId="2">
      <text>
        <r>
          <rPr>
            <b/>
            <sz val="10"/>
            <color indexed="81"/>
            <rFont val="Arial"/>
          </rPr>
          <t>Trung bình lương 01 ngày của 01 chuyên viên PTDL = Trung bình lương 01 tháng của 01 Chuyên viên PTDL/Tổng số ngày làm việc trong 1 tháng</t>
        </r>
        <r>
          <rPr>
            <b/>
            <sz val="9"/>
            <color indexed="81"/>
            <rFont val="Arial"/>
          </rPr>
          <t xml:space="preserve">  </t>
        </r>
      </text>
    </comment>
    <comment ref="X19" authorId="2">
      <text>
        <r>
          <rPr>
            <b/>
            <sz val="10"/>
            <color indexed="81"/>
            <rFont val="Arial"/>
          </rPr>
          <t xml:space="preserve">= 20% thời gian x 22 ngày làm việc x 3 tháng </t>
        </r>
      </text>
    </comment>
    <comment ref="W22" authorId="2">
      <text>
        <r>
          <rPr>
            <b/>
            <sz val="10"/>
            <color indexed="81"/>
            <rFont val="Arial"/>
          </rPr>
          <t>Trung bình lương 01 ngày của 01 chuyên viên PTDL = Trung bình lương 01 tháng của 01 Chuyên viên PTDL/Tổng số ngày làm việc trong 1 tháng</t>
        </r>
        <r>
          <rPr>
            <b/>
            <sz val="9"/>
            <color indexed="81"/>
            <rFont val="Arial"/>
          </rPr>
          <t xml:space="preserve">  </t>
        </r>
      </text>
    </comment>
    <comment ref="X22" authorId="2">
      <text>
        <r>
          <rPr>
            <b/>
            <sz val="10"/>
            <color indexed="81"/>
            <rFont val="Arial"/>
          </rPr>
          <t xml:space="preserve">= 20% thời gian x 22 ngày làm việc x 3 tháng </t>
        </r>
      </text>
    </comment>
  </commentList>
</comments>
</file>

<file path=xl/sharedStrings.xml><?xml version="1.0" encoding="utf-8"?>
<sst xmlns="http://schemas.openxmlformats.org/spreadsheetml/2006/main" count="290" uniqueCount="152">
  <si>
    <t>Quản lý tài chính</t>
  </si>
  <si>
    <t>Phát triển khách hàng</t>
  </si>
  <si>
    <t>Quy trình nội bộ</t>
  </si>
  <si>
    <t>Xây dựng bởi Respect Vietnam</t>
  </si>
  <si>
    <t>Tổ chức có hiệu suất làm việc cao</t>
  </si>
  <si>
    <t>TỔNG QUAN</t>
  </si>
  <si>
    <t>ĐỀ XUẤT BỞI</t>
  </si>
  <si>
    <t>PHÊ DUYỆT BỞI</t>
  </si>
  <si>
    <t>TỔNG CHI PHÍ DỰ TRÙ</t>
  </si>
  <si>
    <t>NGÀY ĐỀ XUẤT</t>
  </si>
  <si>
    <t>NGÀY PHÊ DUYỆT</t>
  </si>
  <si>
    <t>TỔNG CHI PHÍ ĐƯỢC PHÊ DUYỆT</t>
  </si>
  <si>
    <t>ĐỀ XUẤT THEO OKR</t>
  </si>
  <si>
    <t>Đơn vị</t>
  </si>
  <si>
    <t>Lợi ích đơn vị</t>
  </si>
  <si>
    <t>TỔNG LỢI ÍCH</t>
  </si>
  <si>
    <t>MỤC TIÊU</t>
  </si>
  <si>
    <t>KẾT QUẢ CHÍNH</t>
  </si>
  <si>
    <t>HOẠT ĐỘNG CHÍNH</t>
  </si>
  <si>
    <t>NGUỒN LỰC CHÍNH</t>
  </si>
  <si>
    <t>KẾT QUẢ CHÍNH (1)</t>
  </si>
  <si>
    <t>HOẠT ĐỘNG CHÍNH (1)</t>
  </si>
  <si>
    <t>NGUỒN LỰC CHÍNH (1)</t>
  </si>
  <si>
    <t>NGUỒN LỰC CHÍNH (2)</t>
  </si>
  <si>
    <t>HOẠT ĐỘNG CHÍNH (2)</t>
  </si>
  <si>
    <t>NGUỒN LỰC CHÍNH (3)</t>
  </si>
  <si>
    <t>NGUỒN LỰC CHÍNH  (4)</t>
  </si>
  <si>
    <t>HOẠT ĐỘNG CHÍNH (3)</t>
  </si>
  <si>
    <t>NGUỒN LỰC CHÍNH (5)</t>
  </si>
  <si>
    <t>NGUỒN LỰC CHÍNH (6)</t>
  </si>
  <si>
    <t>KẾT QUẢ CHÍNH (2)</t>
  </si>
  <si>
    <t>KẾ HOẠCH THỰC HIỆN</t>
  </si>
  <si>
    <t>CÔNG VIỆC</t>
  </si>
  <si>
    <t>Người thực hiện</t>
  </si>
  <si>
    <t>Kết quả đo lường được</t>
  </si>
  <si>
    <t>Nguồn lực bổ sung</t>
  </si>
  <si>
    <t>Kết thúc</t>
  </si>
  <si>
    <t>Bắt đầu</t>
  </si>
  <si>
    <t>Tổng số ngày</t>
  </si>
  <si>
    <t>Ghi chú</t>
  </si>
  <si>
    <t>Kết quả chính (1)</t>
  </si>
  <si>
    <t xml:space="preserve">Hoạt động chính (1) </t>
  </si>
  <si>
    <t>Hoạt động chính (2)</t>
  </si>
  <si>
    <t>Đ Á N H  G I Á  Sau Đề xuất</t>
  </si>
  <si>
    <t>Ý kiến</t>
  </si>
  <si>
    <t>Ngày</t>
  </si>
  <si>
    <t>Người phê duyệt 3</t>
  </si>
  <si>
    <t>Người phê 
duyệt 1</t>
  </si>
  <si>
    <t>Người phê 
duyệt 2</t>
  </si>
  <si>
    <t>Hoạt động cụ thể (1)</t>
  </si>
  <si>
    <t>Hoạt động cụ thể (2)</t>
  </si>
  <si>
    <t>BIỂU MẪU ĐỀ XUẤT THEO OKR</t>
  </si>
  <si>
    <t>THẺ ĐIỂM CÂN BẰNG</t>
  </si>
  <si>
    <t xml:space="preserve"> </t>
  </si>
  <si>
    <t>HOẠT ĐỘNG CHÍNH (4)</t>
  </si>
  <si>
    <t>NGUỒN LỰC CHÍNH (7)</t>
  </si>
  <si>
    <t>NGUỒN LỰC CHÍNH (8)</t>
  </si>
  <si>
    <t>NGUỒN LỰC CHÍNH (9)</t>
  </si>
  <si>
    <t>HOẠT ĐỘNG CHÍNH (5)</t>
  </si>
  <si>
    <t>HOẠT ĐỘNG CHÍNH (6)</t>
  </si>
  <si>
    <t>Hoạt động cụ thể (3)</t>
  </si>
  <si>
    <t>Hoạt động chính (3)</t>
  </si>
  <si>
    <t>Kết quả chính (2)</t>
  </si>
  <si>
    <t>Hoạt động chính (4)</t>
  </si>
  <si>
    <t>Hoạt động chính (5)</t>
  </si>
  <si>
    <t>Hoạt động chính (6)</t>
  </si>
  <si>
    <t>Qtr 3</t>
  </si>
  <si>
    <t>Tháng</t>
  </si>
  <si>
    <t>Quý</t>
  </si>
  <si>
    <t>STT</t>
  </si>
  <si>
    <t>Vị trí:</t>
  </si>
  <si>
    <t>Bộ phận:</t>
  </si>
  <si>
    <t>Người đề xuất:</t>
  </si>
  <si>
    <t>Email:</t>
  </si>
  <si>
    <t>Số điện thoại:</t>
  </si>
  <si>
    <t>Kết thúc thực tế</t>
  </si>
  <si>
    <t>Bắt đầu thực tế</t>
  </si>
  <si>
    <t>Đánh giá chi tiết</t>
  </si>
  <si>
    <t>Sep</t>
  </si>
  <si>
    <t>Nguyễn Văn A</t>
  </si>
  <si>
    <t>TỔNG</t>
  </si>
  <si>
    <t>ĐÁNH GIÁ HIỆU QUẢ LÀM VIỆC
DỰA THEO ĐỀ XUẤT THEO OKR</t>
  </si>
  <si>
    <t>Tên đề xuất</t>
  </si>
  <si>
    <t>Mục tiêu đề xuất</t>
  </si>
  <si>
    <t>Sự hài lòng của khách hàng</t>
  </si>
  <si>
    <t>TÊN ĐỀ XUẤT</t>
  </si>
  <si>
    <t>Tổng thời gian thực hiện đề xuất dự kiến (ngày)</t>
  </si>
  <si>
    <t>Tổng thời gian thực hiện đề xuất thực tế (ngày)</t>
  </si>
  <si>
    <t>NGÀY BẮT ĐẦU 
THỰC HIỆN ĐỀ XUẤT</t>
  </si>
  <si>
    <t>NGÀY KẾT THÚC 
THỰC HIỆN ĐỀ XUẤT</t>
  </si>
  <si>
    <t>ĐỀ XUẤT</t>
  </si>
  <si>
    <t>ĐỀ XUẤT LẦN 1</t>
  </si>
  <si>
    <t>ĐỀ XUẤT LẦN 2</t>
  </si>
  <si>
    <t>ĐỀ XUẤT LẦN 3</t>
  </si>
  <si>
    <t>ĐỀ XUẤT LẦN 4</t>
  </si>
  <si>
    <t>ĐỀ XUẤT LẦN 5</t>
  </si>
  <si>
    <t>Tổng số lần đề xuất</t>
  </si>
  <si>
    <t xml:space="preserve">Số lần đề xuất được chấp nhận </t>
  </si>
  <si>
    <t>Số lần không được chấp nhận</t>
  </si>
  <si>
    <t>Số lần đề xuất đề nghị điều chỉnh</t>
  </si>
  <si>
    <t>Số lần đề xuất được phê duyệt &amp; áp dụng</t>
  </si>
  <si>
    <t>Số lần đề xuất được áp dụng &amp; đánh giá cao</t>
  </si>
  <si>
    <t>Sự tham gia của nhân viên</t>
  </si>
  <si>
    <t>Oct</t>
  </si>
  <si>
    <t>Nov</t>
  </si>
  <si>
    <t>Qtr 4</t>
  </si>
  <si>
    <t>Triển khai phần mềm quản lý công việc</t>
  </si>
  <si>
    <t>Giảm chi phí</t>
  </si>
  <si>
    <t xml:space="preserve">Triển khai phần mềm lấy ý kiến khách hàng tại sảnh </t>
  </si>
  <si>
    <t>*  Số lượng và chất lượng của các đề xuất theo OKR trong 01 tháng/quý là căn cứ quan trọng nhất để đánh giá kết quả làm việc của cá nhân/tập thể trong tháng/quý đó</t>
  </si>
  <si>
    <t xml:space="preserve">* Cá nhân/nhóm đề xuất phải chịu trách nhiệm với SPHR về nguồn thông tin và dữ liệu xác thực cho mỗi ô excel trong biểu mẫu này </t>
  </si>
  <si>
    <t>* Yêu cầu ký và/hoặc đóng dấu vào đề xuất trước khi gửi lên,  khi đánh giá, khi phê duyệt và khi đính kèm với bất kì báo cáo nào khác (Dành cho người đề xuất và người tiếp nhận đề xuất)</t>
  </si>
  <si>
    <t>Tăng 40% hạn mức thẻ Taxi cho nhóm Sales</t>
  </si>
  <si>
    <t>LÝ DO XÂY DỰNG ĐỀ XUẤT THEO OKR</t>
  </si>
  <si>
    <t>Chưa có đề xuất tương tự từ trước đến nay</t>
  </si>
  <si>
    <t>Có đề xuất tương tự  nhưng chi phí cao hơn lợi ích</t>
  </si>
  <si>
    <t>Giá đơn vị
(x VND 1,000 )</t>
  </si>
  <si>
    <t>TỔNG CHI PHÍ
(x VND 1,000)</t>
  </si>
  <si>
    <t>Đội Sales đạt/vượt 95% team target trong quý 4/2019</t>
  </si>
  <si>
    <t>(Hệ quả) Không đạt được chỉ tiêu Sales Call hàng quý (hiện chỉ đạt 50%)</t>
  </si>
  <si>
    <t>Đạt chỉ tiêu chốt 90% Sales Call với khách hàng mục tiêu trong quý 4/2019 (trung bình 4 cuộc/ngày)</t>
  </si>
  <si>
    <t>Gặp mặt trực tiếp với khách hàng</t>
  </si>
  <si>
    <t>Gặp mặt trực tiếp với khách hàng mục tiêu</t>
  </si>
  <si>
    <t>Chi phí đi lại bằng taxi cho 07 nhân viên Sales hàng quý</t>
  </si>
  <si>
    <t>Chi phí đi lại bằng taxi cho 07 nhân viên Sales trong 03 tháng</t>
  </si>
  <si>
    <t xml:space="preserve">20% trong 22 ngày làm việc mỗi tháng của 7 nhân viên Sales </t>
  </si>
  <si>
    <t>07 nhân viên Sales chốt hợp đồng với khách hàng mục tiêu</t>
  </si>
  <si>
    <t>Chi phí dự kiến 
(x VND 1,000)</t>
  </si>
  <si>
    <t>Chi phí thực tế
(x VND 1,000)</t>
  </si>
  <si>
    <t>Lợi ích dự kiến (x VND 1,000)</t>
  </si>
  <si>
    <t>Lợi ích thực tế (x VND 1,000)</t>
  </si>
  <si>
    <t>Dài hạn</t>
  </si>
  <si>
    <t xml:space="preserve">Tuyển dụng Chuyên viên Phân tích dữ liệu </t>
  </si>
  <si>
    <t>Quy trình báo cáo công việc được hợp nhất &amp; hệ thống hoá</t>
  </si>
  <si>
    <t xml:space="preserve">Đơn giản hoá và hợp nhất ma trận trách nhiệm </t>
  </si>
  <si>
    <t>20% trong 22 ngày làm việc mỗi tháng của chuyên viên PTDL</t>
  </si>
  <si>
    <t xml:space="preserve">Giảm 50% chi phí xung đột do trao đổi thông tin kém hiệu quả trong vòng 03 tháng </t>
  </si>
  <si>
    <t xml:space="preserve">Đơn giản hoá và hợp nhất mô tả công việc của từng vị trí </t>
  </si>
  <si>
    <t xml:space="preserve">(Hệ quả) Chi phí cao cho giải quyết xung đột do trao đổi thông tin kém hiệu quả </t>
  </si>
  <si>
    <t xml:space="preserve">Công việc bị gián đoạn </t>
  </si>
  <si>
    <t>Thời gian ngừng việc do mâu thuẫn trong 3 tháng</t>
  </si>
  <si>
    <t>1. Không chấp nhận</t>
  </si>
  <si>
    <t xml:space="preserve">2. Đề nghị điều chỉnh </t>
  </si>
  <si>
    <t>3. Chấp nhận</t>
  </si>
  <si>
    <t>4. Phê duyệt và áp dụng</t>
  </si>
  <si>
    <t>5. Áp dụng và được đánh giá cao</t>
  </si>
  <si>
    <t>Tổng kết điểm đề xuất</t>
  </si>
  <si>
    <r>
      <t>=</t>
    </r>
    <r>
      <rPr>
        <sz val="11"/>
        <color indexed="205"/>
        <rFont val="Avenir Next Regular"/>
      </rPr>
      <t>Q24</t>
    </r>
  </si>
  <si>
    <r>
      <t>=</t>
    </r>
    <r>
      <rPr>
        <b/>
        <sz val="11"/>
        <color indexed="205"/>
        <rFont val="Avenir Next Regular"/>
      </rPr>
      <t>Q27</t>
    </r>
  </si>
  <si>
    <r>
      <t>=</t>
    </r>
    <r>
      <rPr>
        <sz val="11"/>
        <color indexed="205"/>
        <rFont val="Avenir Next Regular"/>
      </rPr>
      <t>Q28</t>
    </r>
  </si>
  <si>
    <r>
      <t>=</t>
    </r>
    <r>
      <rPr>
        <sz val="11"/>
        <color indexed="205"/>
        <rFont val="Avenir Next Regular"/>
      </rPr>
      <t>Q30</t>
    </r>
  </si>
  <si>
    <r>
      <t>=</t>
    </r>
    <r>
      <rPr>
        <sz val="11"/>
        <color indexed="205"/>
        <rFont val="Avenir Next Regular"/>
      </rPr>
      <t>Q32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</si>
</sst>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409]#,##0"/>
    <numFmt numFmtId="165" formatCode="[$$-409]#,##0.00"/>
    <numFmt numFmtId="166" formatCode="m/d;@"/>
    <numFmt numFmtId="167" formatCode="_-* #,##0_-;\-* #,##0_-;_-* &quot;-&quot;??_-;_-@_-"/>
  </numFmts>
  <fonts count="74" x14ac:knownFonts="1">
    <font>
      <b/>
      <sz val="12"/>
      <color indexed="8"/>
      <name val="Arial"/>
    </font>
    <font>
      <b/>
      <sz val="29"/>
      <color indexed="11"/>
      <name val="Arial"/>
    </font>
    <font>
      <b/>
      <sz val="18"/>
      <color indexed="13"/>
      <name val="Arial"/>
    </font>
    <font>
      <b/>
      <sz val="28"/>
      <color indexed="9"/>
      <name val="Avenir Next"/>
    </font>
    <font>
      <b/>
      <sz val="11"/>
      <color indexed="12"/>
      <name val="Avenir Next"/>
    </font>
    <font>
      <b/>
      <sz val="9"/>
      <color indexed="12"/>
      <name val="Avenir Next"/>
    </font>
    <font>
      <b/>
      <sz val="12"/>
      <color indexed="19"/>
      <name val="Arial"/>
    </font>
    <font>
      <sz val="9"/>
      <color indexed="9"/>
      <name val="Avenir Next"/>
    </font>
    <font>
      <sz val="11"/>
      <color indexed="9"/>
      <name val="Helvetica"/>
    </font>
    <font>
      <b/>
      <sz val="14"/>
      <color indexed="19"/>
      <name val="Arial"/>
    </font>
    <font>
      <b/>
      <sz val="10"/>
      <color indexed="8"/>
      <name val="Arial"/>
    </font>
    <font>
      <b/>
      <sz val="12"/>
      <color indexed="8"/>
      <name val="Arial"/>
    </font>
    <font>
      <b/>
      <u/>
      <sz val="12"/>
      <color theme="10"/>
      <name val="Arial"/>
    </font>
    <font>
      <b/>
      <u/>
      <sz val="12"/>
      <color theme="11"/>
      <name val="Arial"/>
    </font>
    <font>
      <b/>
      <sz val="8"/>
      <name val="Arial"/>
    </font>
    <font>
      <sz val="10"/>
      <name val="Avenir Next Regular"/>
    </font>
    <font>
      <b/>
      <sz val="12"/>
      <color indexed="13"/>
      <name val="Arial"/>
    </font>
    <font>
      <b/>
      <sz val="10"/>
      <color indexed="81"/>
      <name val="Calibri"/>
    </font>
    <font>
      <b/>
      <sz val="11"/>
      <color theme="0"/>
      <name val="Avenir Next"/>
    </font>
    <font>
      <b/>
      <sz val="11"/>
      <color theme="1"/>
      <name val="Avenir Next"/>
    </font>
    <font>
      <sz val="13"/>
      <color rgb="FF000000"/>
      <name val="Lucida Grande"/>
    </font>
    <font>
      <b/>
      <i/>
      <sz val="12"/>
      <color rgb="FFFF0000"/>
      <name val="Avenir Next"/>
    </font>
    <font>
      <b/>
      <sz val="14"/>
      <color theme="1"/>
      <name val="Avenir Next"/>
    </font>
    <font>
      <b/>
      <sz val="12"/>
      <color indexed="12"/>
      <name val="Avenir Next"/>
    </font>
    <font>
      <sz val="11"/>
      <color indexed="9"/>
      <name val="Avenir Next"/>
    </font>
    <font>
      <b/>
      <sz val="13"/>
      <color indexed="17"/>
      <name val="Avenir Next"/>
    </font>
    <font>
      <b/>
      <i/>
      <sz val="11"/>
      <color rgb="FFFF0000"/>
      <name val="Avenir Next Regular"/>
    </font>
    <font>
      <b/>
      <i/>
      <sz val="11"/>
      <color rgb="FFFF0000"/>
      <name val="Avenir Next"/>
    </font>
    <font>
      <i/>
      <sz val="11"/>
      <color rgb="FFFF0000"/>
      <name val="Avenir Next"/>
    </font>
    <font>
      <b/>
      <sz val="11"/>
      <color rgb="FFFF0000"/>
      <name val="Arial"/>
    </font>
    <font>
      <b/>
      <sz val="11"/>
      <name val="Avenir Next"/>
    </font>
    <font>
      <b/>
      <sz val="11"/>
      <color theme="2" tint="0.39997558519241921"/>
      <name val="Avenir Next"/>
    </font>
    <font>
      <i/>
      <sz val="11"/>
      <color theme="2" tint="0.39997558519241921"/>
      <name val="Avenir Next"/>
    </font>
    <font>
      <b/>
      <sz val="14"/>
      <color indexed="8"/>
      <name val="Arial"/>
    </font>
    <font>
      <b/>
      <sz val="11"/>
      <color theme="0"/>
      <name val="Avenir Next Regular"/>
    </font>
    <font>
      <b/>
      <sz val="11"/>
      <name val="Avenir Next Regular"/>
    </font>
    <font>
      <sz val="11"/>
      <name val="Avenir Next Regular"/>
    </font>
    <font>
      <b/>
      <sz val="14"/>
      <color theme="0"/>
      <name val="Avenir Next Regular"/>
    </font>
    <font>
      <b/>
      <sz val="13"/>
      <color theme="1"/>
      <name val="Avenir Next"/>
    </font>
    <font>
      <sz val="11"/>
      <color rgb="FFFF0000"/>
      <name val="Avenir Next"/>
    </font>
    <font>
      <b/>
      <sz val="11"/>
      <color rgb="FFFF0000"/>
      <name val="Avenir Next"/>
    </font>
    <font>
      <b/>
      <sz val="10"/>
      <name val="Avenir Next Regular"/>
    </font>
    <font>
      <b/>
      <sz val="10"/>
      <name val="Arial"/>
    </font>
    <font>
      <b/>
      <sz val="11"/>
      <color rgb="FFFF0000"/>
      <name val="Avenir Next Regular"/>
    </font>
    <font>
      <i/>
      <sz val="11"/>
      <color theme="2" tint="0.39997558519241921"/>
      <name val="Avenir Next Regular"/>
    </font>
    <font>
      <i/>
      <sz val="11"/>
      <name val="Avenir Next Regular"/>
    </font>
    <font>
      <i/>
      <sz val="10"/>
      <color theme="1" tint="0.249977111117893"/>
      <name val="Avenir Next"/>
    </font>
    <font>
      <b/>
      <sz val="12"/>
      <color theme="4" tint="-0.499984740745262"/>
      <name val="Arial"/>
    </font>
    <font>
      <b/>
      <sz val="20"/>
      <color theme="4" tint="-0.499984740745262"/>
      <name val="Arial"/>
    </font>
    <font>
      <b/>
      <sz val="12"/>
      <color theme="0"/>
      <name val="Avenir Next Regular"/>
    </font>
    <font>
      <b/>
      <sz val="13"/>
      <color theme="0"/>
      <name val="Avenir Next Regular"/>
    </font>
    <font>
      <b/>
      <sz val="13"/>
      <color rgb="FF000000"/>
      <name val="Avenir Next"/>
    </font>
    <font>
      <b/>
      <sz val="12"/>
      <color theme="1"/>
      <name val="Avenir Next"/>
    </font>
    <font>
      <i/>
      <sz val="11"/>
      <color theme="1" tint="0.34998626667073579"/>
      <name val="Avenir Next"/>
    </font>
    <font>
      <sz val="11"/>
      <color theme="2" tint="0.39997558519241921"/>
      <name val="Avenir Next Regular"/>
    </font>
    <font>
      <b/>
      <sz val="11"/>
      <color theme="2" tint="0.39997558519241921"/>
      <name val="Avenir Next Regular"/>
    </font>
    <font>
      <i/>
      <sz val="11"/>
      <color rgb="FFFF0000"/>
      <name val="Avenir Next Regular"/>
    </font>
    <font>
      <sz val="11"/>
      <color rgb="FFFF0000"/>
      <name val="Arial"/>
    </font>
    <font>
      <i/>
      <sz val="11"/>
      <color rgb="FFFF0000"/>
      <name val="Arial"/>
    </font>
    <font>
      <b/>
      <sz val="11"/>
      <color rgb="FF979797"/>
      <name val="Avenir Next"/>
    </font>
    <font>
      <sz val="12"/>
      <name val="Avenir Next Regular"/>
    </font>
    <font>
      <b/>
      <sz val="12"/>
      <name val="Avenir Next Regular"/>
    </font>
    <font>
      <sz val="11"/>
      <color rgb="FF2F2B20"/>
      <name val="Avenir Next Regular"/>
    </font>
    <font>
      <b/>
      <sz val="11"/>
      <color rgb="FFFFFFFF"/>
      <name val="Avenir Next Regular"/>
    </font>
    <font>
      <b/>
      <sz val="20"/>
      <name val="Avenir Next Regular"/>
    </font>
    <font>
      <b/>
      <sz val="16"/>
      <color indexed="9"/>
      <name val="Avenir Next"/>
    </font>
    <font>
      <sz val="11"/>
      <name val="Avenir Next"/>
    </font>
    <font>
      <i/>
      <sz val="11"/>
      <color theme="1" tint="0.499984740745262"/>
      <name val="Avenir Next"/>
    </font>
    <font>
      <b/>
      <sz val="10"/>
      <color indexed="81"/>
      <name val="Arial"/>
    </font>
    <font>
      <b/>
      <sz val="9"/>
      <color indexed="81"/>
      <name val="Arial"/>
    </font>
    <font>
      <b/>
      <sz val="11"/>
      <color rgb="FFFFFF00"/>
      <name val="Avenir Next Regular"/>
    </font>
    <font>
      <b/>
      <sz val="14"/>
      <name val="Avenir Next Regular"/>
    </font>
    <font>
      <sz val="11"/>
      <color indexed="205"/>
      <name val="Avenir Next Regular"/>
    </font>
    <font>
      <b/>
      <sz val="11"/>
      <color indexed="205"/>
      <name val="Avenir Next Regular"/>
    </font>
  </fonts>
  <fills count="25">
    <fill>
      <patternFill patternType="none"/>
    </fill>
    <fill>
      <patternFill patternType="gray125"/>
    </fill>
    <fill>
      <patternFill patternType="solid">
        <fgColor indexed="12"/>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C0A318"/>
        <bgColor rgb="FF000000"/>
      </patternFill>
    </fill>
    <fill>
      <patternFill patternType="solid">
        <fgColor rgb="FFB1DFE7"/>
        <bgColor rgb="FF000000"/>
      </patternFill>
    </fill>
    <fill>
      <patternFill patternType="solid">
        <fgColor rgb="FF8BCEDA"/>
        <bgColor rgb="FF000000"/>
      </patternFill>
    </fill>
    <fill>
      <patternFill patternType="solid">
        <fgColor rgb="FFFFFFFF"/>
        <bgColor rgb="FF000000"/>
      </patternFill>
    </fill>
    <fill>
      <patternFill patternType="solid">
        <fgColor theme="0"/>
        <bgColor rgb="FF000000"/>
      </patternFill>
    </fill>
    <fill>
      <patternFill patternType="solid">
        <fgColor rgb="FF2E8392"/>
        <bgColor rgb="FF000000"/>
      </patternFill>
    </fill>
    <fill>
      <patternFill patternType="solid">
        <fgColor theme="3" tint="0.79998168889431442"/>
        <bgColor indexed="64"/>
      </patternFill>
    </fill>
  </fills>
  <borders count="101">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top/>
      <bottom/>
      <diagonal/>
    </border>
    <border>
      <left/>
      <right style="thin">
        <color indexed="14"/>
      </right>
      <top/>
      <bottom/>
      <diagonal/>
    </border>
    <border>
      <left/>
      <right/>
      <top/>
      <bottom style="thin">
        <color indexed="14"/>
      </bottom>
      <diagonal/>
    </border>
    <border>
      <left/>
      <right style="thin">
        <color indexed="14"/>
      </right>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top style="thin">
        <color indexed="14"/>
      </top>
      <bottom style="thin">
        <color indexed="14"/>
      </bottom>
      <diagonal/>
    </border>
    <border>
      <left style="thin">
        <color indexed="14"/>
      </left>
      <right/>
      <top/>
      <bottom/>
      <diagonal/>
    </border>
    <border>
      <left/>
      <right/>
      <top style="thin">
        <color indexed="14"/>
      </top>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diagonal/>
    </border>
    <border>
      <left style="thin">
        <color indexed="14"/>
      </left>
      <right style="thin">
        <color indexed="1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indexed="15"/>
      </right>
      <top style="thin">
        <color indexed="15"/>
      </top>
      <bottom style="thin">
        <color indexed="15"/>
      </bottom>
      <diagonal/>
    </border>
    <border>
      <left style="medium">
        <color auto="1"/>
      </left>
      <right style="thin">
        <color indexed="15"/>
      </right>
      <top style="thin">
        <color indexed="15"/>
      </top>
      <bottom style="medium">
        <color auto="1"/>
      </bottom>
      <diagonal/>
    </border>
    <border>
      <left/>
      <right/>
      <top/>
      <bottom style="medium">
        <color auto="1"/>
      </bottom>
      <diagonal/>
    </border>
    <border>
      <left/>
      <right style="thin">
        <color indexed="14"/>
      </right>
      <top/>
      <bottom style="medium">
        <color auto="1"/>
      </bottom>
      <diagonal/>
    </border>
    <border>
      <left style="thin">
        <color indexed="14"/>
      </left>
      <right style="thin">
        <color indexed="14"/>
      </right>
      <top style="thin">
        <color indexed="14"/>
      </top>
      <bottom style="medium">
        <color auto="1"/>
      </bottom>
      <diagonal/>
    </border>
    <border>
      <left style="thin">
        <color indexed="14"/>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14"/>
      </bottom>
      <diagonal/>
    </border>
    <border>
      <left style="medium">
        <color auto="1"/>
      </left>
      <right style="thin">
        <color indexed="14"/>
      </right>
      <top style="thin">
        <color indexed="14"/>
      </top>
      <bottom style="thin">
        <color indexed="14"/>
      </bottom>
      <diagonal/>
    </border>
    <border>
      <left style="thin">
        <color indexed="14"/>
      </left>
      <right style="medium">
        <color auto="1"/>
      </right>
      <top style="thin">
        <color indexed="14"/>
      </top>
      <bottom style="thin">
        <color indexed="14"/>
      </bottom>
      <diagonal/>
    </border>
    <border>
      <left style="medium">
        <color auto="1"/>
      </left>
      <right style="thin">
        <color indexed="14"/>
      </right>
      <top style="thin">
        <color indexed="14"/>
      </top>
      <bottom style="medium">
        <color auto="1"/>
      </bottom>
      <diagonal/>
    </border>
    <border>
      <left style="thin">
        <color indexed="14"/>
      </left>
      <right style="medium">
        <color auto="1"/>
      </right>
      <top style="thin">
        <color indexed="14"/>
      </top>
      <bottom style="medium">
        <color auto="1"/>
      </bottom>
      <diagonal/>
    </border>
    <border>
      <left/>
      <right/>
      <top style="medium">
        <color auto="1"/>
      </top>
      <bottom style="thin">
        <color indexed="14"/>
      </bottom>
      <diagonal/>
    </border>
    <border>
      <left/>
      <right style="medium">
        <color auto="1"/>
      </right>
      <top style="medium">
        <color auto="1"/>
      </top>
      <bottom style="thin">
        <color indexed="14"/>
      </bottom>
      <diagonal/>
    </border>
    <border>
      <left/>
      <right style="medium">
        <color auto="1"/>
      </right>
      <top style="thin">
        <color indexed="14"/>
      </top>
      <bottom style="thin">
        <color indexed="14"/>
      </bottom>
      <diagonal/>
    </border>
    <border>
      <left style="thin">
        <color indexed="14"/>
      </left>
      <right/>
      <top style="thin">
        <color indexed="14"/>
      </top>
      <bottom style="medium">
        <color auto="1"/>
      </bottom>
      <diagonal/>
    </border>
    <border>
      <left/>
      <right/>
      <top style="thin">
        <color indexed="14"/>
      </top>
      <bottom style="medium">
        <color auto="1"/>
      </bottom>
      <diagonal/>
    </border>
    <border>
      <left/>
      <right style="medium">
        <color auto="1"/>
      </right>
      <top style="thin">
        <color indexed="14"/>
      </top>
      <bottom style="medium">
        <color auto="1"/>
      </bottom>
      <diagonal/>
    </border>
    <border>
      <left style="medium">
        <color auto="1"/>
      </left>
      <right/>
      <top style="thin">
        <color indexed="14"/>
      </top>
      <bottom/>
      <diagonal/>
    </border>
    <border>
      <left style="medium">
        <color auto="1"/>
      </left>
      <right/>
      <top style="thin">
        <color indexed="14"/>
      </top>
      <bottom style="medium">
        <color auto="1"/>
      </bottom>
      <diagonal/>
    </border>
    <border>
      <left/>
      <right style="thin">
        <color indexed="14"/>
      </right>
      <top style="thin">
        <color indexed="14"/>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thin">
        <color theme="0" tint="-0.34998626667073579"/>
      </right>
      <top/>
      <bottom style="medium">
        <color auto="1"/>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medium">
        <color auto="1"/>
      </bottom>
      <diagonal/>
    </border>
    <border>
      <left style="thin">
        <color rgb="FFA5A5A5"/>
      </left>
      <right/>
      <top/>
      <bottom style="thin">
        <color indexed="14"/>
      </bottom>
      <diagonal/>
    </border>
    <border>
      <left/>
      <right style="thin">
        <color rgb="FFA5A5A5"/>
      </right>
      <top/>
      <bottom style="thin">
        <color indexed="14"/>
      </bottom>
      <diagonal/>
    </border>
    <border>
      <left style="thin">
        <color indexed="15"/>
      </left>
      <right/>
      <top/>
      <bottom/>
      <diagonal/>
    </border>
    <border>
      <left style="medium">
        <color auto="1"/>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D9D9D9"/>
      </right>
      <top style="thin">
        <color rgb="FFD9D9D9"/>
      </top>
      <bottom style="thin">
        <color rgb="FFD9D9D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15"/>
      </left>
      <right/>
      <top/>
      <bottom style="medium">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auto="1"/>
      </left>
      <right/>
      <top/>
      <bottom style="thin">
        <color theme="0" tint="-0.249977111117893"/>
      </bottom>
      <diagonal/>
    </border>
    <border>
      <left style="medium">
        <color auto="1"/>
      </left>
      <right/>
      <top style="thin">
        <color theme="0" tint="-0.249977111117893"/>
      </top>
      <bottom style="thin">
        <color theme="0" tint="-0.249977111117893"/>
      </bottom>
      <diagonal/>
    </border>
    <border>
      <left style="medium">
        <color auto="1"/>
      </left>
      <right/>
      <top style="thin">
        <color theme="0" tint="-0.249977111117893"/>
      </top>
      <bottom style="medium">
        <color auto="1"/>
      </bottom>
      <diagonal/>
    </border>
    <border>
      <left/>
      <right/>
      <top style="thin">
        <color theme="0" tint="-0.249977111117893"/>
      </top>
      <bottom style="medium">
        <color auto="1"/>
      </bottom>
      <diagonal/>
    </border>
    <border>
      <left style="medium">
        <color auto="1"/>
      </left>
      <right style="thin">
        <color theme="0" tint="-0.14999847407452621"/>
      </right>
      <top style="medium">
        <color auto="1"/>
      </top>
      <bottom/>
      <diagonal/>
    </border>
    <border>
      <left style="thin">
        <color theme="0" tint="-0.14999847407452621"/>
      </left>
      <right style="thin">
        <color theme="0" tint="-0.14999847407452621"/>
      </right>
      <top style="medium">
        <color auto="1"/>
      </top>
      <bottom/>
      <diagonal/>
    </border>
    <border>
      <left style="thin">
        <color theme="0" tint="-0.14999847407452621"/>
      </left>
      <right style="medium">
        <color auto="1"/>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auto="1"/>
      </right>
      <top style="thin">
        <color theme="0" tint="-0.14999847407452621"/>
      </top>
      <bottom style="thin">
        <color theme="0" tint="-0.14999847407452621"/>
      </bottom>
      <diagonal/>
    </border>
    <border>
      <left style="medium">
        <color auto="1"/>
      </left>
      <right/>
      <top style="thin">
        <color theme="0" tint="-0.14999847407452621"/>
      </top>
      <bottom style="thin">
        <color theme="0" tint="-0.14999847407452621"/>
      </bottom>
      <diagonal/>
    </border>
    <border>
      <left/>
      <right style="medium">
        <color auto="1"/>
      </right>
      <top style="thin">
        <color rgb="FFD9D9D9"/>
      </top>
      <bottom style="thin">
        <color rgb="FFD9D9D9"/>
      </bottom>
      <diagonal/>
    </border>
    <border>
      <left style="medium">
        <color auto="1"/>
      </left>
      <right style="thin">
        <color theme="0" tint="-0.14999847407452621"/>
      </right>
      <top style="thin">
        <color theme="0" tint="-0.14999847407452621"/>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style="thin">
        <color theme="0" tint="-0.14999847407452621"/>
      </left>
      <right style="medium">
        <color auto="1"/>
      </right>
      <top style="thin">
        <color theme="0" tint="-0.14999847407452621"/>
      </top>
      <bottom style="medium">
        <color auto="1"/>
      </bottom>
      <diagonal/>
    </border>
    <border>
      <left style="thin">
        <color theme="0" tint="-0.14999847407452621"/>
      </left>
      <right/>
      <top style="medium">
        <color auto="1"/>
      </top>
      <bottom/>
      <diagonal/>
    </border>
    <border>
      <left style="thin">
        <color theme="0" tint="-0.14999847407452621"/>
      </left>
      <right/>
      <top style="thin">
        <color theme="0" tint="-0.14999847407452621"/>
      </top>
      <bottom style="thin">
        <color theme="0" tint="-0.14999847407452621"/>
      </bottom>
      <diagonal/>
    </border>
    <border>
      <left/>
      <right/>
      <top style="thin">
        <color rgb="FFD9D9D9"/>
      </top>
      <bottom style="thin">
        <color rgb="FFD9D9D9"/>
      </bottom>
      <diagonal/>
    </border>
    <border>
      <left style="thin">
        <color theme="0" tint="-0.14999847407452621"/>
      </left>
      <right/>
      <top style="thin">
        <color theme="0" tint="-0.14999847407452621"/>
      </top>
      <bottom style="medium">
        <color auto="1"/>
      </bottom>
      <diagonal/>
    </border>
    <border>
      <left/>
      <right style="thin">
        <color theme="0" tint="-0.14999847407452621"/>
      </right>
      <top style="medium">
        <color auto="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medium">
        <color auto="1"/>
      </bottom>
      <diagonal/>
    </border>
    <border>
      <left style="thin">
        <color rgb="FFD9D9D9"/>
      </left>
      <right style="medium">
        <color auto="1"/>
      </right>
      <top style="thin">
        <color rgb="FFD9D9D9"/>
      </top>
      <bottom style="thin">
        <color rgb="FFD9D9D9"/>
      </bottom>
      <diagonal/>
    </border>
    <border>
      <left style="medium">
        <color auto="1"/>
      </left>
      <right style="thin">
        <color rgb="FFD9D9D9"/>
      </right>
      <top style="thin">
        <color rgb="FFD9D9D9"/>
      </top>
      <bottom style="thin">
        <color rgb="FFD9D9D9"/>
      </bottom>
      <diagonal/>
    </border>
    <border>
      <left/>
      <right style="medium">
        <color auto="1"/>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D9D9D9"/>
      </top>
      <bottom style="thin">
        <color rgb="FFD9D9D9"/>
      </bottom>
      <diagonal/>
    </border>
    <border>
      <left style="thin">
        <color theme="0" tint="-0.14999847407452621"/>
      </left>
      <right style="medium">
        <color auto="1"/>
      </right>
      <top style="thin">
        <color rgb="FFD9D9D9"/>
      </top>
      <bottom style="thin">
        <color rgb="FFD9D9D9"/>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theme="3"/>
      </left>
      <right style="medium">
        <color auto="1"/>
      </right>
      <top style="thin">
        <color indexed="14"/>
      </top>
      <bottom style="thin">
        <color indexed="14"/>
      </bottom>
      <diagonal/>
    </border>
    <border>
      <left style="thin">
        <color theme="3"/>
      </left>
      <right style="medium">
        <color auto="1"/>
      </right>
      <top style="thin">
        <color indexed="14"/>
      </top>
      <bottom style="medium">
        <color auto="1"/>
      </bottom>
      <diagonal/>
    </border>
    <border>
      <left style="thin">
        <color theme="3"/>
      </left>
      <right style="medium">
        <color auto="1"/>
      </right>
      <top style="medium">
        <color auto="1"/>
      </top>
      <bottom style="thin">
        <color theme="0" tint="-0.24994659260841701"/>
      </bottom>
      <diagonal/>
    </border>
    <border>
      <left style="thin">
        <color theme="3"/>
      </left>
      <right style="medium">
        <color auto="1"/>
      </right>
      <top style="thin">
        <color theme="0" tint="-0.24994659260841701"/>
      </top>
      <bottom style="thin">
        <color theme="0" tint="-0.24994659260841701"/>
      </bottom>
      <diagonal/>
    </border>
    <border>
      <left style="thin">
        <color theme="3"/>
      </left>
      <right style="medium">
        <color auto="1"/>
      </right>
      <top style="thin">
        <color theme="0" tint="-0.24994659260841701"/>
      </top>
      <bottom style="medium">
        <color auto="1"/>
      </bottom>
      <diagonal/>
    </border>
  </borders>
  <cellStyleXfs count="277">
    <xf numFmtId="0" fontId="0" fillId="0" borderId="0" applyNumberFormat="0" applyFill="0" applyBorder="0" applyProtection="0"/>
    <xf numFmtId="41"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450">
    <xf numFmtId="0" fontId="0" fillId="0" borderId="0" xfId="0" applyFont="1" applyAlignment="1"/>
    <xf numFmtId="0" fontId="0" fillId="0" borderId="0" xfId="0" applyNumberFormat="1" applyFont="1" applyAlignment="1"/>
    <xf numFmtId="0" fontId="0" fillId="0" borderId="1" xfId="0" applyFont="1" applyBorder="1" applyAlignment="1"/>
    <xf numFmtId="0" fontId="0" fillId="0" borderId="3" xfId="0" applyFont="1" applyBorder="1" applyAlignment="1"/>
    <xf numFmtId="0" fontId="2" fillId="2" borderId="4" xfId="0" applyFont="1" applyFill="1" applyBorder="1" applyAlignment="1">
      <alignment horizontal="left"/>
    </xf>
    <xf numFmtId="0" fontId="0" fillId="0" borderId="5" xfId="0" applyFont="1" applyBorder="1" applyAlignment="1"/>
    <xf numFmtId="0" fontId="0" fillId="0" borderId="4" xfId="0" applyFont="1" applyBorder="1" applyAlignment="1"/>
    <xf numFmtId="164" fontId="6" fillId="2" borderId="4" xfId="0" applyNumberFormat="1" applyFont="1" applyFill="1" applyBorder="1" applyAlignment="1">
      <alignment horizontal="left"/>
    </xf>
    <xf numFmtId="0" fontId="7" fillId="2" borderId="4" xfId="0" applyFont="1" applyFill="1" applyBorder="1" applyAlignment="1">
      <alignment horizontal="left" vertical="center" wrapText="1"/>
    </xf>
    <xf numFmtId="9" fontId="9" fillId="2" borderId="4" xfId="0" applyNumberFormat="1" applyFont="1" applyFill="1" applyBorder="1" applyAlignment="1">
      <alignment horizontal="center" vertical="center"/>
    </xf>
    <xf numFmtId="49" fontId="6" fillId="2" borderId="4" xfId="0" applyNumberFormat="1" applyFont="1" applyFill="1" applyBorder="1" applyAlignment="1"/>
    <xf numFmtId="49" fontId="0" fillId="2" borderId="4" xfId="0" applyNumberFormat="1" applyFont="1" applyFill="1" applyBorder="1" applyAlignment="1"/>
    <xf numFmtId="165" fontId="0" fillId="2" borderId="4" xfId="0" applyNumberFormat="1" applyFont="1" applyFill="1" applyBorder="1" applyAlignment="1">
      <alignment horizontal="left"/>
    </xf>
    <xf numFmtId="49" fontId="2" fillId="2" borderId="4" xfId="0" applyNumberFormat="1" applyFont="1" applyFill="1" applyBorder="1" applyAlignment="1">
      <alignment horizontal="left"/>
    </xf>
    <xf numFmtId="0" fontId="0" fillId="2" borderId="4" xfId="0" applyFont="1" applyFill="1" applyBorder="1" applyAlignment="1"/>
    <xf numFmtId="0" fontId="0" fillId="2" borderId="4" xfId="0" applyFont="1" applyFill="1" applyBorder="1" applyAlignment="1">
      <alignment horizontal="left"/>
    </xf>
    <xf numFmtId="49" fontId="0" fillId="2" borderId="4" xfId="0" applyNumberFormat="1" applyFont="1" applyFill="1" applyBorder="1" applyAlignment="1">
      <alignment horizontal="left"/>
    </xf>
    <xf numFmtId="0" fontId="0" fillId="0" borderId="0" xfId="0" applyNumberFormat="1" applyFont="1" applyAlignment="1"/>
    <xf numFmtId="0" fontId="7" fillId="2" borderId="4" xfId="0" applyFont="1" applyFill="1" applyBorder="1" applyAlignment="1">
      <alignment horizontal="right" vertical="center" wrapText="1"/>
    </xf>
    <xf numFmtId="0" fontId="0" fillId="2" borderId="4" xfId="0" applyFont="1" applyFill="1" applyBorder="1" applyAlignment="1">
      <alignment horizontal="right"/>
    </xf>
    <xf numFmtId="0" fontId="0" fillId="0" borderId="0" xfId="0" applyNumberFormat="1" applyFont="1" applyAlignment="1">
      <alignment horizontal="right"/>
    </xf>
    <xf numFmtId="0" fontId="10" fillId="0" borderId="0" xfId="0" applyNumberFormat="1" applyFont="1" applyAlignment="1"/>
    <xf numFmtId="0" fontId="0" fillId="0" borderId="4" xfId="0" applyNumberFormat="1" applyFont="1" applyBorder="1" applyAlignment="1"/>
    <xf numFmtId="49" fontId="3" fillId="2" borderId="4" xfId="0" applyNumberFormat="1" applyFont="1" applyFill="1" applyBorder="1" applyAlignment="1">
      <alignment horizontal="center"/>
    </xf>
    <xf numFmtId="0" fontId="16" fillId="2" borderId="4" xfId="0" applyFont="1" applyFill="1" applyBorder="1" applyAlignment="1">
      <alignment horizontal="left"/>
    </xf>
    <xf numFmtId="49" fontId="1" fillId="2" borderId="4" xfId="0" applyNumberFormat="1" applyFont="1" applyFill="1" applyBorder="1" applyAlignment="1">
      <alignment horizontal="left"/>
    </xf>
    <xf numFmtId="49" fontId="3" fillId="2" borderId="4" xfId="0" applyNumberFormat="1" applyFont="1" applyFill="1" applyBorder="1" applyAlignment="1">
      <alignment horizontal="center"/>
    </xf>
    <xf numFmtId="49" fontId="18" fillId="14" borderId="4" xfId="0" applyNumberFormat="1" applyFont="1" applyFill="1" applyBorder="1" applyAlignment="1">
      <alignment vertical="center" wrapText="1"/>
    </xf>
    <xf numFmtId="49" fontId="18" fillId="14" borderId="19" xfId="0" applyNumberFormat="1" applyFont="1" applyFill="1" applyBorder="1" applyAlignment="1">
      <alignment vertical="center" wrapText="1"/>
    </xf>
    <xf numFmtId="49" fontId="18" fillId="14" borderId="20" xfId="0" applyNumberFormat="1" applyFont="1" applyFill="1" applyBorder="1" applyAlignment="1">
      <alignment vertical="center" wrapText="1"/>
    </xf>
    <xf numFmtId="49" fontId="18" fillId="14" borderId="22" xfId="0" applyNumberFormat="1" applyFont="1" applyFill="1" applyBorder="1" applyAlignment="1">
      <alignment vertical="center" wrapText="1"/>
    </xf>
    <xf numFmtId="49" fontId="5" fillId="10" borderId="30" xfId="0" applyNumberFormat="1" applyFont="1" applyFill="1" applyBorder="1" applyAlignment="1">
      <alignment horizontal="center" vertical="center" wrapText="1"/>
    </xf>
    <xf numFmtId="49" fontId="5" fillId="10" borderId="36" xfId="0" applyNumberFormat="1" applyFont="1" applyFill="1" applyBorder="1" applyAlignment="1">
      <alignment horizontal="center" vertical="center" wrapText="1"/>
    </xf>
    <xf numFmtId="49" fontId="5" fillId="10" borderId="46" xfId="0" applyNumberFormat="1" applyFont="1" applyFill="1" applyBorder="1" applyAlignment="1">
      <alignment horizontal="center" vertical="center" wrapText="1"/>
    </xf>
    <xf numFmtId="49" fontId="5" fillId="10" borderId="47" xfId="0" applyNumberFormat="1" applyFont="1" applyFill="1" applyBorder="1" applyAlignment="1">
      <alignment horizontal="center" vertical="center" wrapText="1"/>
    </xf>
    <xf numFmtId="49" fontId="5" fillId="10" borderId="50" xfId="0" applyNumberFormat="1" applyFont="1" applyFill="1" applyBorder="1" applyAlignment="1">
      <alignment horizontal="center" vertical="center" wrapText="1"/>
    </xf>
    <xf numFmtId="49" fontId="22" fillId="14" borderId="18" xfId="0" applyNumberFormat="1" applyFont="1" applyFill="1" applyBorder="1" applyAlignment="1">
      <alignment vertical="center" wrapText="1"/>
    </xf>
    <xf numFmtId="49" fontId="23" fillId="4" borderId="30" xfId="0" applyNumberFormat="1" applyFont="1" applyFill="1" applyBorder="1" applyAlignment="1">
      <alignment vertical="center" wrapText="1"/>
    </xf>
    <xf numFmtId="49" fontId="19" fillId="15" borderId="23" xfId="0" applyNumberFormat="1" applyFont="1" applyFill="1" applyBorder="1" applyAlignment="1">
      <alignment horizontal="right" vertical="center" wrapText="1"/>
    </xf>
    <xf numFmtId="49" fontId="19" fillId="15" borderId="24" xfId="0" applyNumberFormat="1" applyFont="1" applyFill="1" applyBorder="1" applyAlignment="1">
      <alignment horizontal="right" vertical="center" wrapText="1"/>
    </xf>
    <xf numFmtId="49" fontId="19" fillId="15" borderId="8" xfId="0" applyNumberFormat="1" applyFont="1" applyFill="1" applyBorder="1" applyAlignment="1">
      <alignment horizontal="right" vertical="center" wrapText="1"/>
    </xf>
    <xf numFmtId="49" fontId="19" fillId="15" borderId="27" xfId="0" applyNumberFormat="1" applyFont="1" applyFill="1" applyBorder="1" applyAlignment="1">
      <alignment horizontal="right" vertical="center" wrapText="1"/>
    </xf>
    <xf numFmtId="0" fontId="34" fillId="0" borderId="12" xfId="0" applyFont="1" applyFill="1" applyBorder="1" applyAlignment="1" applyProtection="1">
      <alignment vertical="center" wrapText="1"/>
      <protection locked="0"/>
    </xf>
    <xf numFmtId="0" fontId="34" fillId="0" borderId="10" xfId="0" applyFont="1" applyFill="1" applyBorder="1" applyAlignment="1" applyProtection="1">
      <alignment vertical="center" wrapText="1"/>
      <protection locked="0"/>
    </xf>
    <xf numFmtId="49" fontId="4" fillId="5" borderId="31" xfId="0" applyNumberFormat="1" applyFont="1" applyFill="1" applyBorder="1" applyAlignment="1" applyProtection="1">
      <alignment horizontal="right" vertical="center" wrapText="1"/>
      <protection locked="0"/>
    </xf>
    <xf numFmtId="41" fontId="26" fillId="0" borderId="44" xfId="1" applyFont="1" applyBorder="1" applyAlignment="1" applyProtection="1">
      <alignment vertical="center"/>
      <protection locked="0"/>
    </xf>
    <xf numFmtId="41" fontId="26" fillId="0" borderId="48" xfId="1" applyFont="1" applyBorder="1" applyAlignment="1" applyProtection="1">
      <alignment vertical="center"/>
      <protection locked="0"/>
    </xf>
    <xf numFmtId="41" fontId="26" fillId="0" borderId="51" xfId="1" applyFont="1" applyBorder="1" applyAlignment="1" applyProtection="1">
      <alignment vertical="center"/>
      <protection locked="0"/>
    </xf>
    <xf numFmtId="41" fontId="26" fillId="0" borderId="37" xfId="1" applyFont="1" applyBorder="1" applyAlignment="1" applyProtection="1">
      <alignment vertical="center"/>
      <protection locked="0"/>
    </xf>
    <xf numFmtId="49" fontId="4" fillId="12" borderId="31" xfId="0" applyNumberFormat="1" applyFont="1" applyFill="1" applyBorder="1" applyAlignment="1" applyProtection="1">
      <alignment horizontal="right" vertical="center" wrapText="1"/>
      <protection locked="0"/>
    </xf>
    <xf numFmtId="41" fontId="27" fillId="13" borderId="11" xfId="1" applyFont="1" applyFill="1" applyBorder="1" applyAlignment="1" applyProtection="1">
      <alignment horizontal="right" vertical="center" wrapText="1"/>
      <protection locked="0"/>
    </xf>
    <xf numFmtId="41" fontId="27" fillId="13" borderId="8" xfId="0" applyNumberFormat="1" applyFont="1" applyFill="1" applyBorder="1" applyAlignment="1" applyProtection="1">
      <alignment horizontal="right" vertical="center" wrapText="1"/>
      <protection locked="0"/>
    </xf>
    <xf numFmtId="41" fontId="28" fillId="13" borderId="12" xfId="1" applyFont="1" applyFill="1" applyBorder="1" applyAlignment="1" applyProtection="1">
      <alignment horizontal="left" vertical="center" wrapText="1"/>
      <protection locked="0"/>
    </xf>
    <xf numFmtId="41" fontId="28" fillId="13" borderId="31" xfId="1" applyFont="1" applyFill="1" applyBorder="1" applyAlignment="1" applyProtection="1">
      <alignment horizontal="left" vertical="center" wrapText="1"/>
      <protection locked="0"/>
    </xf>
    <xf numFmtId="1" fontId="29" fillId="0" borderId="8" xfId="0" applyNumberFormat="1" applyFont="1" applyBorder="1" applyAlignment="1" applyProtection="1">
      <protection locked="0"/>
    </xf>
    <xf numFmtId="41" fontId="29" fillId="0" borderId="32" xfId="1" applyFont="1" applyBorder="1" applyAlignment="1" applyProtection="1">
      <protection locked="0"/>
    </xf>
    <xf numFmtId="49" fontId="30" fillId="8" borderId="31" xfId="0" applyNumberFormat="1" applyFont="1" applyFill="1" applyBorder="1" applyAlignment="1" applyProtection="1">
      <alignment horizontal="right" vertical="center" wrapText="1"/>
      <protection locked="0"/>
    </xf>
    <xf numFmtId="41" fontId="28" fillId="2" borderId="31" xfId="1" applyFont="1" applyFill="1" applyBorder="1" applyAlignment="1" applyProtection="1">
      <alignment vertical="center" wrapText="1"/>
      <protection locked="0"/>
    </xf>
    <xf numFmtId="49" fontId="30" fillId="7" borderId="31" xfId="0" applyNumberFormat="1" applyFont="1" applyFill="1" applyBorder="1" applyAlignment="1" applyProtection="1">
      <alignment horizontal="right" vertical="center" wrapText="1"/>
      <protection locked="0"/>
    </xf>
    <xf numFmtId="41" fontId="28" fillId="13" borderId="11" xfId="1" applyFont="1" applyFill="1" applyBorder="1" applyAlignment="1" applyProtection="1">
      <alignment horizontal="right" vertical="center" wrapText="1"/>
      <protection locked="0"/>
    </xf>
    <xf numFmtId="41" fontId="28" fillId="13" borderId="8" xfId="0" applyNumberFormat="1" applyFont="1" applyFill="1" applyBorder="1" applyAlignment="1" applyProtection="1">
      <alignment horizontal="right" vertical="center" wrapText="1"/>
      <protection locked="0"/>
    </xf>
    <xf numFmtId="41" fontId="28" fillId="2" borderId="12" xfId="1" applyFont="1" applyFill="1" applyBorder="1" applyAlignment="1" applyProtection="1">
      <alignment vertical="center" wrapText="1"/>
      <protection locked="0"/>
    </xf>
    <xf numFmtId="41" fontId="28" fillId="2" borderId="32" xfId="1" applyFont="1" applyFill="1" applyBorder="1" applyAlignment="1" applyProtection="1">
      <alignment vertical="center" wrapText="1"/>
      <protection locked="0"/>
    </xf>
    <xf numFmtId="49" fontId="31" fillId="9" borderId="31" xfId="0" applyNumberFormat="1" applyFont="1" applyFill="1" applyBorder="1" applyAlignment="1" applyProtection="1">
      <alignment horizontal="right" vertical="center" wrapText="1"/>
      <protection locked="0"/>
    </xf>
    <xf numFmtId="0" fontId="24" fillId="6" borderId="10" xfId="0" applyFont="1" applyFill="1" applyBorder="1" applyAlignment="1" applyProtection="1">
      <alignment horizontal="center" vertical="center" wrapText="1"/>
      <protection locked="0"/>
    </xf>
    <xf numFmtId="0" fontId="28" fillId="2" borderId="8" xfId="0" applyNumberFormat="1" applyFont="1" applyFill="1" applyBorder="1" applyAlignment="1" applyProtection="1">
      <alignment vertical="center" wrapText="1"/>
      <protection locked="0"/>
    </xf>
    <xf numFmtId="0" fontId="4" fillId="5" borderId="31" xfId="0" applyFont="1" applyFill="1" applyBorder="1" applyAlignment="1" applyProtection="1">
      <alignment horizontal="right" vertical="center" wrapText="1"/>
      <protection locked="0"/>
    </xf>
    <xf numFmtId="0" fontId="24" fillId="6" borderId="12" xfId="0" applyFont="1" applyFill="1" applyBorder="1" applyAlignment="1" applyProtection="1">
      <alignment horizontal="left" vertical="center" wrapText="1"/>
      <protection locked="0"/>
    </xf>
    <xf numFmtId="0" fontId="24" fillId="6" borderId="10" xfId="0" applyFont="1" applyFill="1" applyBorder="1" applyAlignment="1" applyProtection="1">
      <alignment horizontal="left" vertical="center" wrapText="1"/>
      <protection locked="0"/>
    </xf>
    <xf numFmtId="0" fontId="30" fillId="8" borderId="31" xfId="0" applyFont="1" applyFill="1" applyBorder="1" applyAlignment="1" applyProtection="1">
      <alignment horizontal="right" vertical="center" wrapText="1"/>
      <protection locked="0"/>
    </xf>
    <xf numFmtId="0" fontId="30" fillId="7" borderId="31" xfId="0" applyFont="1" applyFill="1" applyBorder="1" applyAlignment="1" applyProtection="1">
      <alignment horizontal="right" vertical="center" wrapText="1"/>
      <protection locked="0"/>
    </xf>
    <xf numFmtId="0" fontId="4" fillId="5" borderId="41" xfId="0" applyFont="1" applyFill="1" applyBorder="1" applyAlignment="1" applyProtection="1">
      <alignment horizontal="right" vertical="center" wrapText="1"/>
      <protection locked="0"/>
    </xf>
    <xf numFmtId="0" fontId="24" fillId="6" borderId="14"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right" vertical="center" wrapText="1"/>
      <protection locked="0"/>
    </xf>
    <xf numFmtId="0" fontId="24" fillId="6" borderId="39" xfId="0" applyFont="1" applyFill="1" applyBorder="1" applyAlignment="1" applyProtection="1">
      <alignment horizontal="left" vertical="center" wrapText="1"/>
      <protection locked="0"/>
    </xf>
    <xf numFmtId="41" fontId="26" fillId="0" borderId="45" xfId="1" applyFont="1" applyBorder="1" applyAlignment="1" applyProtection="1">
      <alignment vertical="center"/>
      <protection locked="0"/>
    </xf>
    <xf numFmtId="41" fontId="26" fillId="0" borderId="49" xfId="1" applyFont="1" applyBorder="1" applyAlignment="1" applyProtection="1">
      <alignment vertical="center"/>
      <protection locked="0"/>
    </xf>
    <xf numFmtId="41" fontId="26" fillId="0" borderId="52" xfId="1" applyFont="1" applyBorder="1" applyAlignment="1" applyProtection="1">
      <alignment vertical="center"/>
      <protection locked="0"/>
    </xf>
    <xf numFmtId="41" fontId="26" fillId="0" borderId="40" xfId="1" applyFont="1" applyBorder="1" applyAlignment="1" applyProtection="1">
      <alignment vertical="center"/>
      <protection locked="0"/>
    </xf>
    <xf numFmtId="41" fontId="28" fillId="13" borderId="43" xfId="1" applyFont="1" applyFill="1" applyBorder="1" applyAlignment="1" applyProtection="1">
      <alignment horizontal="right" vertical="center" wrapText="1"/>
      <protection locked="0"/>
    </xf>
    <xf numFmtId="41" fontId="28" fillId="13" borderId="27" xfId="0" applyNumberFormat="1" applyFont="1" applyFill="1" applyBorder="1" applyAlignment="1" applyProtection="1">
      <alignment horizontal="right" vertical="center" wrapText="1"/>
      <protection locked="0"/>
    </xf>
    <xf numFmtId="41" fontId="28" fillId="13" borderId="38" xfId="1" applyFont="1" applyFill="1" applyBorder="1" applyAlignment="1" applyProtection="1">
      <alignment horizontal="left" vertical="center" wrapText="1"/>
      <protection locked="0"/>
    </xf>
    <xf numFmtId="41" fontId="28" fillId="13" borderId="33" xfId="1" applyFont="1" applyFill="1" applyBorder="1" applyAlignment="1" applyProtection="1">
      <alignment horizontal="left" vertical="center" wrapText="1"/>
      <protection locked="0"/>
    </xf>
    <xf numFmtId="1" fontId="29" fillId="0" borderId="27" xfId="0" applyNumberFormat="1" applyFont="1" applyBorder="1" applyAlignment="1" applyProtection="1">
      <protection locked="0"/>
    </xf>
    <xf numFmtId="41" fontId="29" fillId="0" borderId="34" xfId="1" applyFont="1" applyBorder="1" applyAlignment="1" applyProtection="1">
      <protection locked="0"/>
    </xf>
    <xf numFmtId="0" fontId="7" fillId="3" borderId="4" xfId="0" applyFont="1" applyFill="1" applyBorder="1" applyAlignment="1" applyProtection="1">
      <alignment vertical="center" wrapText="1"/>
      <protection locked="0"/>
    </xf>
    <xf numFmtId="0" fontId="7" fillId="3" borderId="4" xfId="0" applyFont="1" applyFill="1" applyBorder="1" applyAlignment="1" applyProtection="1">
      <alignment horizontal="right" vertical="center" wrapText="1"/>
      <protection locked="0"/>
    </xf>
    <xf numFmtId="0" fontId="7" fillId="3" borderId="54" xfId="0" applyFont="1" applyFill="1" applyBorder="1" applyAlignment="1" applyProtection="1">
      <alignment vertical="center" wrapText="1"/>
      <protection locked="0"/>
    </xf>
    <xf numFmtId="0" fontId="7" fillId="3" borderId="55"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55" xfId="0" applyFont="1" applyFill="1" applyBorder="1" applyAlignment="1" applyProtection="1">
      <alignment horizontal="right" vertical="center" wrapText="1"/>
      <protection locked="0"/>
    </xf>
    <xf numFmtId="0" fontId="7" fillId="3" borderId="22"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right" vertical="center" wrapText="1"/>
      <protection locked="0"/>
    </xf>
    <xf numFmtId="0" fontId="7" fillId="3" borderId="53" xfId="0" applyFont="1" applyFill="1" applyBorder="1" applyAlignment="1" applyProtection="1">
      <alignment vertical="center" wrapText="1"/>
      <protection locked="0"/>
    </xf>
    <xf numFmtId="0" fontId="7" fillId="3" borderId="56" xfId="0" applyFont="1" applyFill="1" applyBorder="1" applyAlignment="1" applyProtection="1">
      <alignment vertical="center" wrapText="1"/>
      <protection locked="0"/>
    </xf>
    <xf numFmtId="0" fontId="7" fillId="3" borderId="25" xfId="0" applyFont="1" applyFill="1" applyBorder="1" applyAlignment="1" applyProtection="1">
      <alignment horizontal="left" vertical="center" wrapText="1"/>
      <protection locked="0"/>
    </xf>
    <xf numFmtId="0" fontId="7" fillId="3" borderId="56" xfId="0" applyFont="1" applyFill="1" applyBorder="1" applyAlignment="1" applyProtection="1">
      <alignment horizontal="right" vertical="center" wrapText="1"/>
      <protection locked="0"/>
    </xf>
    <xf numFmtId="0" fontId="7" fillId="3" borderId="25" xfId="0" applyFont="1" applyFill="1" applyBorder="1" applyAlignment="1" applyProtection="1">
      <alignment vertical="center" wrapText="1"/>
      <protection locked="0"/>
    </xf>
    <xf numFmtId="0" fontId="7" fillId="3" borderId="29" xfId="0" applyFont="1" applyFill="1" applyBorder="1" applyAlignment="1" applyProtection="1">
      <alignment horizontal="center" vertical="center" wrapText="1"/>
      <protection locked="0"/>
    </xf>
    <xf numFmtId="0" fontId="12" fillId="0" borderId="0" xfId="202" applyNumberFormat="1" applyAlignment="1">
      <alignment wrapText="1"/>
    </xf>
    <xf numFmtId="0" fontId="37" fillId="10" borderId="10" xfId="0" applyFont="1" applyFill="1" applyBorder="1" applyAlignment="1">
      <alignment vertical="center"/>
    </xf>
    <xf numFmtId="0" fontId="42" fillId="0" borderId="0" xfId="0" applyNumberFormat="1" applyFont="1" applyAlignment="1"/>
    <xf numFmtId="14" fontId="35" fillId="8" borderId="8" xfId="0" applyNumberFormat="1" applyFont="1" applyFill="1" applyBorder="1" applyAlignment="1" applyProtection="1">
      <alignment vertical="center"/>
      <protection locked="0"/>
    </xf>
    <xf numFmtId="0" fontId="35" fillId="13" borderId="8" xfId="0" applyFont="1" applyFill="1" applyBorder="1" applyAlignment="1" applyProtection="1">
      <alignment vertical="center"/>
      <protection locked="0"/>
    </xf>
    <xf numFmtId="14" fontId="41" fillId="13" borderId="8" xfId="0" applyNumberFormat="1" applyFont="1" applyFill="1" applyBorder="1" applyAlignment="1" applyProtection="1">
      <alignment horizontal="center" vertical="center"/>
      <protection locked="0"/>
    </xf>
    <xf numFmtId="0" fontId="36" fillId="13" borderId="8" xfId="0" applyFont="1" applyFill="1" applyBorder="1" applyAlignment="1" applyProtection="1">
      <alignment vertical="center"/>
      <protection locked="0"/>
    </xf>
    <xf numFmtId="0" fontId="35" fillId="7" borderId="8" xfId="0" applyFont="1" applyFill="1" applyBorder="1" applyAlignment="1" applyProtection="1">
      <alignment vertical="center"/>
      <protection locked="0"/>
    </xf>
    <xf numFmtId="14" fontId="15" fillId="13" borderId="8" xfId="0" applyNumberFormat="1" applyFont="1" applyFill="1" applyBorder="1" applyAlignment="1" applyProtection="1">
      <alignment horizontal="center" vertical="center"/>
      <protection locked="0"/>
    </xf>
    <xf numFmtId="0" fontId="35" fillId="8" borderId="8" xfId="0" applyFont="1" applyFill="1" applyBorder="1" applyAlignment="1" applyProtection="1">
      <alignment vertical="center"/>
      <protection locked="0"/>
    </xf>
    <xf numFmtId="0" fontId="24" fillId="13" borderId="12" xfId="0" applyFont="1" applyFill="1" applyBorder="1" applyAlignment="1" applyProtection="1">
      <alignment vertical="center" wrapText="1"/>
      <protection locked="0"/>
    </xf>
    <xf numFmtId="0" fontId="24" fillId="13" borderId="11"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34" fillId="0" borderId="11" xfId="0" applyFont="1" applyFill="1" applyBorder="1" applyAlignment="1" applyProtection="1">
      <alignment vertical="center" wrapText="1"/>
      <protection locked="0"/>
    </xf>
    <xf numFmtId="14" fontId="41" fillId="13" borderId="8" xfId="0" applyNumberFormat="1" applyFont="1" applyFill="1" applyBorder="1" applyAlignment="1" applyProtection="1">
      <alignment horizontal="right" vertical="center"/>
      <protection locked="0"/>
    </xf>
    <xf numFmtId="14" fontId="15" fillId="13" borderId="8" xfId="0" applyNumberFormat="1" applyFont="1" applyFill="1" applyBorder="1" applyAlignment="1" applyProtection="1">
      <alignment horizontal="right" vertical="center"/>
      <protection locked="0"/>
    </xf>
    <xf numFmtId="49" fontId="46" fillId="14" borderId="21" xfId="0" applyNumberFormat="1" applyFont="1" applyFill="1" applyBorder="1" applyAlignment="1">
      <alignment vertical="center"/>
    </xf>
    <xf numFmtId="49" fontId="48" fillId="2" borderId="4" xfId="0" applyNumberFormat="1" applyFont="1" applyFill="1" applyBorder="1" applyAlignment="1">
      <alignment vertical="center" wrapText="1"/>
    </xf>
    <xf numFmtId="0" fontId="38" fillId="16" borderId="9"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3" fillId="2" borderId="4" xfId="0" applyFont="1" applyFill="1" applyBorder="1" applyAlignment="1">
      <alignment vertical="center"/>
    </xf>
    <xf numFmtId="0" fontId="49" fillId="10" borderId="8" xfId="0" applyFont="1" applyFill="1" applyBorder="1" applyAlignment="1">
      <alignment horizontal="center" vertical="center" wrapText="1"/>
    </xf>
    <xf numFmtId="0" fontId="50" fillId="10" borderId="8" xfId="0" applyFont="1" applyFill="1" applyBorder="1" applyAlignment="1">
      <alignment horizontal="center" vertical="center"/>
    </xf>
    <xf numFmtId="0" fontId="50" fillId="10" borderId="12"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49" fontId="52" fillId="15" borderId="8" xfId="0" applyNumberFormat="1" applyFont="1" applyFill="1" applyBorder="1" applyAlignment="1">
      <alignment horizontal="right" vertical="center" wrapText="1"/>
    </xf>
    <xf numFmtId="49" fontId="24" fillId="6" borderId="12" xfId="0" applyNumberFormat="1" applyFont="1" applyFill="1" applyBorder="1" applyAlignment="1" applyProtection="1">
      <alignment horizontal="left" vertical="center" wrapText="1"/>
      <protection locked="0"/>
    </xf>
    <xf numFmtId="0" fontId="54" fillId="11" borderId="15" xfId="0" applyFont="1" applyFill="1" applyBorder="1" applyAlignment="1" applyProtection="1">
      <alignment vertical="center"/>
      <protection locked="0"/>
    </xf>
    <xf numFmtId="0" fontId="55" fillId="11" borderId="8" xfId="0" applyFont="1" applyFill="1" applyBorder="1" applyAlignment="1" applyProtection="1">
      <alignment vertical="center"/>
      <protection locked="0"/>
    </xf>
    <xf numFmtId="0" fontId="55" fillId="11" borderId="17" xfId="0" applyFont="1" applyFill="1" applyBorder="1" applyAlignment="1" applyProtection="1">
      <alignment vertical="center"/>
      <protection locked="0"/>
    </xf>
    <xf numFmtId="41" fontId="27" fillId="13" borderId="12" xfId="1" applyFont="1" applyFill="1" applyBorder="1" applyAlignment="1" applyProtection="1">
      <alignment horizontal="left" vertical="center" wrapText="1"/>
    </xf>
    <xf numFmtId="41" fontId="26" fillId="0" borderId="32" xfId="1" applyFont="1" applyBorder="1" applyAlignment="1" applyProtection="1">
      <alignment horizontal="right" vertical="center"/>
    </xf>
    <xf numFmtId="41" fontId="56" fillId="0" borderId="48" xfId="1" applyFont="1" applyBorder="1" applyAlignment="1" applyProtection="1">
      <alignment vertical="center"/>
      <protection locked="0"/>
    </xf>
    <xf numFmtId="41" fontId="56" fillId="0" borderId="51" xfId="1" applyFont="1" applyBorder="1" applyAlignment="1" applyProtection="1">
      <alignment vertical="center"/>
      <protection locked="0"/>
    </xf>
    <xf numFmtId="41" fontId="56" fillId="0" borderId="44" xfId="1" applyFont="1" applyBorder="1" applyAlignment="1" applyProtection="1">
      <alignment vertical="center"/>
      <protection locked="0"/>
    </xf>
    <xf numFmtId="41" fontId="56" fillId="0" borderId="37" xfId="1" applyFont="1" applyBorder="1" applyAlignment="1" applyProtection="1">
      <alignment vertical="center"/>
      <protection locked="0"/>
    </xf>
    <xf numFmtId="41" fontId="26" fillId="0" borderId="48" xfId="1" applyFont="1" applyBorder="1" applyAlignment="1" applyProtection="1">
      <alignment vertical="center"/>
    </xf>
    <xf numFmtId="41" fontId="26" fillId="0" borderId="37" xfId="1" applyFont="1" applyBorder="1" applyAlignment="1" applyProtection="1">
      <alignment vertical="center"/>
    </xf>
    <xf numFmtId="1" fontId="57" fillId="0" borderId="8" xfId="0" applyNumberFormat="1" applyFont="1" applyBorder="1" applyAlignment="1" applyProtection="1">
      <protection locked="0"/>
    </xf>
    <xf numFmtId="41" fontId="56" fillId="0" borderId="32" xfId="1" applyFont="1" applyBorder="1" applyAlignment="1" applyProtection="1">
      <alignment vertical="center"/>
      <protection locked="0"/>
    </xf>
    <xf numFmtId="41" fontId="57" fillId="0" borderId="32" xfId="1" applyFont="1" applyBorder="1" applyAlignment="1" applyProtection="1">
      <protection locked="0"/>
    </xf>
    <xf numFmtId="41" fontId="58" fillId="0" borderId="32" xfId="1" applyFont="1" applyBorder="1" applyAlignment="1" applyProtection="1">
      <alignment vertical="center"/>
      <protection locked="0"/>
    </xf>
    <xf numFmtId="49" fontId="59" fillId="19" borderId="60" xfId="0" applyNumberFormat="1" applyFont="1" applyFill="1" applyBorder="1" applyAlignment="1" applyProtection="1">
      <alignment horizontal="right" vertical="center" wrapText="1"/>
      <protection locked="0"/>
    </xf>
    <xf numFmtId="0" fontId="35" fillId="20" borderId="61" xfId="0" applyFont="1" applyFill="1" applyBorder="1" applyAlignment="1" applyProtection="1">
      <alignment vertical="center"/>
      <protection locked="0"/>
    </xf>
    <xf numFmtId="0" fontId="35" fillId="0" borderId="0" xfId="0" applyFont="1" applyAlignment="1">
      <alignment vertical="center"/>
    </xf>
    <xf numFmtId="14" fontId="35" fillId="0" borderId="0" xfId="0" applyNumberFormat="1" applyFont="1" applyAlignment="1">
      <alignment vertical="center"/>
    </xf>
    <xf numFmtId="41" fontId="35" fillId="0" borderId="0" xfId="1" applyFont="1" applyAlignment="1">
      <alignment vertical="center"/>
    </xf>
    <xf numFmtId="41" fontId="35" fillId="0" borderId="0" xfId="1" applyNumberFormat="1" applyFont="1" applyAlignment="1">
      <alignment vertical="center"/>
    </xf>
    <xf numFmtId="0" fontId="61" fillId="0" borderId="4" xfId="0" applyFont="1" applyBorder="1" applyAlignment="1">
      <alignment horizontal="center" vertical="center" wrapText="1"/>
    </xf>
    <xf numFmtId="0" fontId="62" fillId="22" borderId="63" xfId="0" applyFont="1" applyFill="1" applyBorder="1" applyAlignment="1">
      <alignment horizontal="center" vertical="center"/>
    </xf>
    <xf numFmtId="49" fontId="62" fillId="22" borderId="63" xfId="0" applyNumberFormat="1" applyFont="1" applyFill="1" applyBorder="1" applyAlignment="1">
      <alignment horizontal="left" vertical="center"/>
    </xf>
    <xf numFmtId="14" fontId="62" fillId="22" borderId="63" xfId="0" applyNumberFormat="1" applyFont="1" applyFill="1" applyBorder="1" applyAlignment="1">
      <alignment vertical="center"/>
    </xf>
    <xf numFmtId="41" fontId="62" fillId="22" borderId="63" xfId="1" applyFont="1" applyFill="1" applyBorder="1" applyAlignment="1">
      <alignment horizontal="center" vertical="center"/>
    </xf>
    <xf numFmtId="41" fontId="62" fillId="22" borderId="63" xfId="1" applyNumberFormat="1" applyFont="1" applyFill="1" applyBorder="1" applyAlignment="1">
      <alignment horizontal="center" vertical="center"/>
    </xf>
    <xf numFmtId="0" fontId="35" fillId="13" borderId="63" xfId="0" applyFont="1" applyFill="1" applyBorder="1" applyAlignment="1">
      <alignment vertical="center"/>
    </xf>
    <xf numFmtId="0" fontId="35" fillId="13" borderId="4" xfId="0" applyFont="1" applyFill="1" applyBorder="1" applyAlignment="1">
      <alignment vertical="center"/>
    </xf>
    <xf numFmtId="0" fontId="62" fillId="22" borderId="63" xfId="0" applyFont="1" applyFill="1" applyBorder="1" applyAlignment="1">
      <alignment horizontal="left" vertical="center"/>
    </xf>
    <xf numFmtId="0" fontId="62" fillId="13" borderId="63" xfId="0" applyFont="1" applyFill="1" applyBorder="1" applyAlignment="1">
      <alignment horizontal="left" vertical="center"/>
    </xf>
    <xf numFmtId="14" fontId="62" fillId="13" borderId="63" xfId="1" applyNumberFormat="1" applyFont="1" applyFill="1" applyBorder="1" applyAlignment="1">
      <alignment horizontal="center" vertical="center"/>
    </xf>
    <xf numFmtId="41" fontId="62" fillId="13" borderId="63" xfId="1" applyNumberFormat="1" applyFont="1" applyFill="1" applyBorder="1" applyAlignment="1">
      <alignment horizontal="center" vertical="center"/>
    </xf>
    <xf numFmtId="14" fontId="62" fillId="22" borderId="63" xfId="1" applyNumberFormat="1" applyFont="1" applyFill="1" applyBorder="1" applyAlignment="1">
      <alignment horizontal="center" vertical="center"/>
    </xf>
    <xf numFmtId="0" fontId="34" fillId="12" borderId="63" xfId="0" applyFont="1" applyFill="1" applyBorder="1" applyAlignment="1">
      <alignment horizontal="left" vertical="center"/>
    </xf>
    <xf numFmtId="14" fontId="34" fillId="12" borderId="63" xfId="0" applyNumberFormat="1" applyFont="1" applyFill="1" applyBorder="1" applyAlignment="1">
      <alignment vertical="center"/>
    </xf>
    <xf numFmtId="41" fontId="34" fillId="12" borderId="63" xfId="1" applyNumberFormat="1" applyFont="1" applyFill="1" applyBorder="1" applyAlignment="1">
      <alignment vertical="center"/>
    </xf>
    <xf numFmtId="0" fontId="35" fillId="0" borderId="63" xfId="0" applyFont="1" applyBorder="1" applyAlignment="1">
      <alignment horizontal="left" vertical="center"/>
    </xf>
    <xf numFmtId="14" fontId="35" fillId="0" borderId="63" xfId="0" applyNumberFormat="1" applyFont="1" applyBorder="1" applyAlignment="1">
      <alignment vertical="center"/>
    </xf>
    <xf numFmtId="41" fontId="35" fillId="0" borderId="63" xfId="1" applyFont="1" applyBorder="1" applyAlignment="1">
      <alignment vertical="center"/>
    </xf>
    <xf numFmtId="41" fontId="35" fillId="0" borderId="63" xfId="1" applyNumberFormat="1" applyFont="1" applyBorder="1" applyAlignment="1">
      <alignment vertical="center"/>
    </xf>
    <xf numFmtId="0" fontId="35" fillId="0" borderId="4" xfId="0" applyFont="1" applyBorder="1" applyAlignment="1">
      <alignment vertical="center"/>
    </xf>
    <xf numFmtId="0" fontId="63" fillId="23" borderId="62" xfId="0" applyFont="1" applyFill="1" applyBorder="1" applyAlignment="1">
      <alignment horizontal="left" vertical="center"/>
    </xf>
    <xf numFmtId="14" fontId="63" fillId="23" borderId="62" xfId="0" applyNumberFormat="1" applyFont="1" applyFill="1" applyBorder="1" applyAlignment="1">
      <alignment vertical="center"/>
    </xf>
    <xf numFmtId="41" fontId="63" fillId="23" borderId="62" xfId="0" applyNumberFormat="1" applyFont="1" applyFill="1" applyBorder="1" applyAlignment="1">
      <alignment vertical="center"/>
    </xf>
    <xf numFmtId="0" fontId="36" fillId="0" borderId="63" xfId="0" applyFont="1" applyBorder="1" applyAlignment="1">
      <alignment horizontal="center" vertical="center"/>
    </xf>
    <xf numFmtId="0" fontId="34" fillId="0" borderId="4" xfId="0" applyFont="1" applyBorder="1" applyAlignment="1">
      <alignment vertical="center"/>
    </xf>
    <xf numFmtId="0" fontId="34" fillId="0" borderId="0" xfId="0" applyFont="1" applyAlignment="1">
      <alignment vertical="center"/>
    </xf>
    <xf numFmtId="0" fontId="35" fillId="0" borderId="0" xfId="0" applyFont="1" applyAlignment="1">
      <alignment horizontal="left" vertical="center"/>
    </xf>
    <xf numFmtId="0" fontId="60" fillId="15" borderId="66" xfId="0" applyFont="1" applyFill="1" applyBorder="1" applyAlignment="1">
      <alignment vertical="center"/>
    </xf>
    <xf numFmtId="0" fontId="60" fillId="15" borderId="67" xfId="0" applyFont="1" applyFill="1" applyBorder="1" applyAlignment="1">
      <alignment vertical="center"/>
    </xf>
    <xf numFmtId="0" fontId="35" fillId="13" borderId="0" xfId="0" applyFont="1" applyFill="1" applyAlignment="1">
      <alignment vertical="center"/>
    </xf>
    <xf numFmtId="0" fontId="35" fillId="13" borderId="0" xfId="0" applyFont="1" applyFill="1" applyAlignment="1">
      <alignment horizontal="left" vertical="center"/>
    </xf>
    <xf numFmtId="14" fontId="35" fillId="13" borderId="0" xfId="0" applyNumberFormat="1" applyFont="1" applyFill="1" applyAlignment="1">
      <alignment vertical="center"/>
    </xf>
    <xf numFmtId="41" fontId="35" fillId="13" borderId="0" xfId="1" applyFont="1" applyFill="1" applyAlignment="1">
      <alignment vertical="center"/>
    </xf>
    <xf numFmtId="41" fontId="35" fillId="13" borderId="0" xfId="1" applyNumberFormat="1" applyFont="1" applyFill="1" applyAlignment="1">
      <alignment vertical="center"/>
    </xf>
    <xf numFmtId="0" fontId="35" fillId="14" borderId="19" xfId="0" applyFont="1" applyFill="1" applyBorder="1" applyAlignment="1">
      <alignment vertical="center"/>
    </xf>
    <xf numFmtId="14" fontId="35" fillId="14" borderId="19" xfId="0" applyNumberFormat="1" applyFont="1" applyFill="1" applyBorder="1" applyAlignment="1">
      <alignment vertical="center"/>
    </xf>
    <xf numFmtId="41" fontId="35" fillId="14" borderId="19" xfId="1" applyFont="1" applyFill="1" applyBorder="1" applyAlignment="1">
      <alignment vertical="center"/>
    </xf>
    <xf numFmtId="41" fontId="35" fillId="14" borderId="19" xfId="1" applyNumberFormat="1" applyFont="1" applyFill="1" applyBorder="1" applyAlignment="1">
      <alignment vertical="center"/>
    </xf>
    <xf numFmtId="0" fontId="35" fillId="14" borderId="20" xfId="0" applyFont="1" applyFill="1" applyBorder="1" applyAlignment="1">
      <alignment vertical="center"/>
    </xf>
    <xf numFmtId="14" fontId="35" fillId="24" borderId="4" xfId="0" applyNumberFormat="1" applyFont="1" applyFill="1" applyBorder="1" applyAlignment="1">
      <alignment vertical="center"/>
    </xf>
    <xf numFmtId="41" fontId="35" fillId="24" borderId="4" xfId="1" applyFont="1" applyFill="1" applyBorder="1" applyAlignment="1">
      <alignment vertical="center"/>
    </xf>
    <xf numFmtId="41" fontId="35" fillId="24" borderId="4" xfId="1" applyNumberFormat="1" applyFont="1" applyFill="1" applyBorder="1" applyAlignment="1">
      <alignment vertical="center"/>
    </xf>
    <xf numFmtId="0" fontId="35" fillId="24" borderId="22" xfId="0" applyFont="1" applyFill="1" applyBorder="1" applyAlignment="1">
      <alignment vertical="center"/>
    </xf>
    <xf numFmtId="0" fontId="61" fillId="15" borderId="71" xfId="0" applyFont="1" applyFill="1" applyBorder="1" applyAlignment="1">
      <alignment vertical="center"/>
    </xf>
    <xf numFmtId="0" fontId="35" fillId="24" borderId="25" xfId="0" applyFont="1" applyFill="1" applyBorder="1" applyAlignment="1">
      <alignment vertical="center"/>
    </xf>
    <xf numFmtId="14" fontId="35" fillId="24" borderId="25" xfId="0" applyNumberFormat="1" applyFont="1" applyFill="1" applyBorder="1" applyAlignment="1">
      <alignment vertical="center"/>
    </xf>
    <xf numFmtId="41" fontId="35" fillId="24" borderId="25" xfId="1" applyFont="1" applyFill="1" applyBorder="1" applyAlignment="1">
      <alignment vertical="center"/>
    </xf>
    <xf numFmtId="41" fontId="35" fillId="24" borderId="25" xfId="1" applyNumberFormat="1" applyFont="1" applyFill="1" applyBorder="1" applyAlignment="1">
      <alignment vertical="center"/>
    </xf>
    <xf numFmtId="0" fontId="35" fillId="24" borderId="29" xfId="0" applyFont="1" applyFill="1" applyBorder="1" applyAlignment="1">
      <alignment vertical="center"/>
    </xf>
    <xf numFmtId="0" fontId="49" fillId="10" borderId="72" xfId="0" applyFont="1" applyFill="1" applyBorder="1" applyAlignment="1">
      <alignment horizontal="center" vertical="center" wrapText="1"/>
    </xf>
    <xf numFmtId="0" fontId="49" fillId="10" borderId="73" xfId="0" applyFont="1" applyFill="1" applyBorder="1" applyAlignment="1">
      <alignment horizontal="center" vertical="center" wrapText="1"/>
    </xf>
    <xf numFmtId="14" fontId="49" fillId="10" borderId="73" xfId="0" applyNumberFormat="1" applyFont="1" applyFill="1" applyBorder="1" applyAlignment="1">
      <alignment horizontal="center" vertical="center" wrapText="1"/>
    </xf>
    <xf numFmtId="41" fontId="49" fillId="10" borderId="73" xfId="1" applyFont="1" applyFill="1" applyBorder="1" applyAlignment="1">
      <alignment horizontal="center" vertical="center" wrapText="1"/>
    </xf>
    <xf numFmtId="41" fontId="49" fillId="10" borderId="73" xfId="1" applyNumberFormat="1" applyFont="1" applyFill="1" applyBorder="1" applyAlignment="1">
      <alignment horizontal="center" vertical="center" wrapText="1"/>
    </xf>
    <xf numFmtId="0" fontId="49" fillId="10" borderId="74" xfId="0" applyFont="1" applyFill="1" applyBorder="1" applyAlignment="1">
      <alignment horizontal="center" vertical="center" wrapText="1"/>
    </xf>
    <xf numFmtId="0" fontId="62" fillId="22" borderId="75" xfId="0" applyFont="1" applyFill="1" applyBorder="1" applyAlignment="1">
      <alignment vertical="center"/>
    </xf>
    <xf numFmtId="0" fontId="35" fillId="13" borderId="76" xfId="0" applyFont="1" applyFill="1" applyBorder="1" applyAlignment="1">
      <alignment vertical="center"/>
    </xf>
    <xf numFmtId="0" fontId="62" fillId="13" borderId="75" xfId="0" applyFont="1" applyFill="1" applyBorder="1" applyAlignment="1">
      <alignment vertical="center"/>
    </xf>
    <xf numFmtId="0" fontId="34" fillId="12" borderId="76" xfId="0" applyFont="1" applyFill="1" applyBorder="1" applyAlignment="1">
      <alignment vertical="center"/>
    </xf>
    <xf numFmtId="0" fontId="35" fillId="0" borderId="76" xfId="0" applyFont="1" applyBorder="1" applyAlignment="1">
      <alignment vertical="center"/>
    </xf>
    <xf numFmtId="0" fontId="63" fillId="23" borderId="78" xfId="0" applyFont="1" applyFill="1" applyBorder="1" applyAlignment="1">
      <alignment vertical="center"/>
    </xf>
    <xf numFmtId="0" fontId="36" fillId="0" borderId="75" xfId="0" applyFont="1" applyBorder="1" applyAlignment="1">
      <alignment vertical="center"/>
    </xf>
    <xf numFmtId="0" fontId="34" fillId="12" borderId="80" xfId="0" applyFont="1" applyFill="1" applyBorder="1" applyAlignment="1">
      <alignment horizontal="left" vertical="center"/>
    </xf>
    <xf numFmtId="14" fontId="34" fillId="12" borderId="80" xfId="0" applyNumberFormat="1" applyFont="1" applyFill="1" applyBorder="1" applyAlignment="1">
      <alignment vertical="center"/>
    </xf>
    <xf numFmtId="41" fontId="34" fillId="12" borderId="80" xfId="1" applyNumberFormat="1" applyFont="1" applyFill="1" applyBorder="1" applyAlignment="1">
      <alignment vertical="center"/>
    </xf>
    <xf numFmtId="0" fontId="34" fillId="12" borderId="81" xfId="0" applyFont="1" applyFill="1" applyBorder="1" applyAlignment="1">
      <alignment vertical="center"/>
    </xf>
    <xf numFmtId="0" fontId="49" fillId="10" borderId="86" xfId="0" applyFont="1" applyFill="1" applyBorder="1" applyAlignment="1">
      <alignment horizontal="center" vertical="center" wrapText="1"/>
    </xf>
    <xf numFmtId="41" fontId="49" fillId="10" borderId="72" xfId="1" applyFont="1" applyFill="1" applyBorder="1" applyAlignment="1">
      <alignment horizontal="center" vertical="center" wrapText="1"/>
    </xf>
    <xf numFmtId="41" fontId="49" fillId="10" borderId="74" xfId="1" applyNumberFormat="1" applyFont="1" applyFill="1" applyBorder="1" applyAlignment="1">
      <alignment horizontal="center" vertical="center" wrapText="1"/>
    </xf>
    <xf numFmtId="41" fontId="62" fillId="22" borderId="75" xfId="1" applyFont="1" applyFill="1" applyBorder="1" applyAlignment="1">
      <alignment horizontal="center" vertical="center"/>
    </xf>
    <xf numFmtId="41" fontId="62" fillId="22" borderId="76" xfId="1" applyNumberFormat="1" applyFont="1" applyFill="1" applyBorder="1" applyAlignment="1">
      <alignment horizontal="center" vertical="center"/>
    </xf>
    <xf numFmtId="41" fontId="62" fillId="13" borderId="75" xfId="1" applyNumberFormat="1" applyFont="1" applyFill="1" applyBorder="1" applyAlignment="1">
      <alignment horizontal="center" vertical="center"/>
    </xf>
    <xf numFmtId="41" fontId="62" fillId="21" borderId="89" xfId="0" applyNumberFormat="1" applyFont="1" applyFill="1" applyBorder="1" applyAlignment="1">
      <alignment horizontal="center" vertical="center"/>
    </xf>
    <xf numFmtId="41" fontId="62" fillId="22" borderId="75" xfId="1" applyNumberFormat="1" applyFont="1" applyFill="1" applyBorder="1" applyAlignment="1">
      <alignment horizontal="center" vertical="center"/>
    </xf>
    <xf numFmtId="41" fontId="34" fillId="12" borderId="75" xfId="1" applyFont="1" applyFill="1" applyBorder="1" applyAlignment="1">
      <alignment vertical="center"/>
    </xf>
    <xf numFmtId="41" fontId="35" fillId="0" borderId="75" xfId="1" applyFont="1" applyBorder="1" applyAlignment="1">
      <alignment vertical="center"/>
    </xf>
    <xf numFmtId="41" fontId="35" fillId="0" borderId="76" xfId="1" applyNumberFormat="1" applyFont="1" applyBorder="1" applyAlignment="1">
      <alignment vertical="center"/>
    </xf>
    <xf numFmtId="41" fontId="63" fillId="23" borderId="90" xfId="0" applyNumberFormat="1" applyFont="1" applyFill="1" applyBorder="1" applyAlignment="1">
      <alignment vertical="center"/>
    </xf>
    <xf numFmtId="41" fontId="34" fillId="12" borderId="79" xfId="1" applyFont="1" applyFill="1" applyBorder="1" applyAlignment="1">
      <alignment vertical="center"/>
    </xf>
    <xf numFmtId="0" fontId="49" fillId="10" borderId="82" xfId="0" applyFont="1" applyFill="1" applyBorder="1" applyAlignment="1">
      <alignment horizontal="center" vertical="center" wrapText="1"/>
    </xf>
    <xf numFmtId="1" fontId="62" fillId="22" borderId="83" xfId="0" applyNumberFormat="1" applyFont="1" applyFill="1" applyBorder="1" applyAlignment="1">
      <alignment horizontal="center" vertical="center"/>
    </xf>
    <xf numFmtId="1" fontId="62" fillId="13" borderId="83" xfId="0" applyNumberFormat="1" applyFont="1" applyFill="1" applyBorder="1" applyAlignment="1">
      <alignment horizontal="center" vertical="center"/>
    </xf>
    <xf numFmtId="1" fontId="35" fillId="0" borderId="83" xfId="0" applyNumberFormat="1" applyFont="1" applyBorder="1" applyAlignment="1">
      <alignment vertical="center"/>
    </xf>
    <xf numFmtId="14" fontId="49" fillId="10" borderId="72" xfId="0" applyNumberFormat="1" applyFont="1" applyFill="1" applyBorder="1" applyAlignment="1">
      <alignment horizontal="center" vertical="center" wrapText="1"/>
    </xf>
    <xf numFmtId="14" fontId="49" fillId="10" borderId="74" xfId="0" applyNumberFormat="1" applyFont="1" applyFill="1" applyBorder="1" applyAlignment="1">
      <alignment horizontal="center" vertical="center" wrapText="1"/>
    </xf>
    <xf numFmtId="1" fontId="62" fillId="22" borderId="75" xfId="0" applyNumberFormat="1" applyFont="1" applyFill="1" applyBorder="1" applyAlignment="1">
      <alignment horizontal="center" vertical="center"/>
    </xf>
    <xf numFmtId="1" fontId="62" fillId="22" borderId="76" xfId="0" applyNumberFormat="1" applyFont="1" applyFill="1" applyBorder="1" applyAlignment="1">
      <alignment vertical="center"/>
    </xf>
    <xf numFmtId="14" fontId="34" fillId="12" borderId="75" xfId="0" applyNumberFormat="1" applyFont="1" applyFill="1" applyBorder="1" applyAlignment="1">
      <alignment vertical="center"/>
    </xf>
    <xf numFmtId="14" fontId="63" fillId="23" borderId="90" xfId="0" applyNumberFormat="1" applyFont="1" applyFill="1" applyBorder="1" applyAlignment="1">
      <alignment vertical="center"/>
    </xf>
    <xf numFmtId="14" fontId="35" fillId="0" borderId="76" xfId="0" applyNumberFormat="1" applyFont="1" applyBorder="1" applyAlignment="1">
      <alignment vertical="center"/>
    </xf>
    <xf numFmtId="14" fontId="34" fillId="12" borderId="79" xfId="0" applyNumberFormat="1" applyFont="1" applyFill="1" applyBorder="1" applyAlignment="1">
      <alignment vertical="center"/>
    </xf>
    <xf numFmtId="0" fontId="62" fillId="22" borderId="87" xfId="0" applyFont="1" applyFill="1" applyBorder="1" applyAlignment="1">
      <alignment horizontal="left" vertical="center"/>
    </xf>
    <xf numFmtId="0" fontId="34" fillId="12" borderId="87" xfId="0" applyFont="1" applyFill="1" applyBorder="1" applyAlignment="1">
      <alignment horizontal="left" vertical="center"/>
    </xf>
    <xf numFmtId="0" fontId="62" fillId="13" borderId="87" xfId="0" applyFont="1" applyFill="1" applyBorder="1" applyAlignment="1">
      <alignment horizontal="left" vertical="center"/>
    </xf>
    <xf numFmtId="0" fontId="35" fillId="0" borderId="87" xfId="0" applyFont="1" applyBorder="1" applyAlignment="1">
      <alignment horizontal="left" vertical="center"/>
    </xf>
    <xf numFmtId="0" fontId="34" fillId="12" borderId="88" xfId="0" applyFont="1" applyFill="1" applyBorder="1" applyAlignment="1">
      <alignment horizontal="left" vertical="center"/>
    </xf>
    <xf numFmtId="0" fontId="62" fillId="22" borderId="76" xfId="0" applyFont="1" applyFill="1" applyBorder="1" applyAlignment="1">
      <alignment horizontal="center" vertical="center"/>
    </xf>
    <xf numFmtId="0" fontId="62" fillId="13" borderId="76" xfId="0" applyFont="1" applyFill="1" applyBorder="1" applyAlignment="1">
      <alignment horizontal="center" vertical="center"/>
    </xf>
    <xf numFmtId="41" fontId="43" fillId="12" borderId="63" xfId="1" applyFont="1" applyFill="1" applyBorder="1" applyAlignment="1">
      <alignment vertical="center"/>
    </xf>
    <xf numFmtId="41" fontId="43" fillId="12" borderId="76" xfId="1" applyNumberFormat="1" applyFont="1" applyFill="1" applyBorder="1" applyAlignment="1">
      <alignment vertical="center"/>
    </xf>
    <xf numFmtId="41" fontId="43" fillId="23" borderId="62" xfId="0" applyNumberFormat="1" applyFont="1" applyFill="1" applyBorder="1" applyAlignment="1">
      <alignment vertical="center"/>
    </xf>
    <xf numFmtId="41" fontId="43" fillId="23" borderId="78" xfId="0" applyNumberFormat="1" applyFont="1" applyFill="1" applyBorder="1" applyAlignment="1">
      <alignment vertical="center"/>
    </xf>
    <xf numFmtId="41" fontId="43" fillId="12" borderId="80" xfId="1" applyFont="1" applyFill="1" applyBorder="1" applyAlignment="1">
      <alignment vertical="center"/>
    </xf>
    <xf numFmtId="41" fontId="43" fillId="12" borderId="81" xfId="1" applyNumberFormat="1" applyFont="1" applyFill="1" applyBorder="1" applyAlignment="1">
      <alignment vertical="center"/>
    </xf>
    <xf numFmtId="14" fontId="43" fillId="12" borderId="76" xfId="0" applyNumberFormat="1" applyFont="1" applyFill="1" applyBorder="1" applyAlignment="1">
      <alignment vertical="center"/>
    </xf>
    <xf numFmtId="14" fontId="43" fillId="23" borderId="78" xfId="0" applyNumberFormat="1" applyFont="1" applyFill="1" applyBorder="1" applyAlignment="1">
      <alignment vertical="center"/>
    </xf>
    <xf numFmtId="14" fontId="43" fillId="12" borderId="81" xfId="0" applyNumberFormat="1" applyFont="1" applyFill="1" applyBorder="1" applyAlignment="1">
      <alignment vertical="center"/>
    </xf>
    <xf numFmtId="49" fontId="62" fillId="22" borderId="87" xfId="0" applyNumberFormat="1" applyFont="1" applyFill="1" applyBorder="1" applyAlignment="1">
      <alignment horizontal="left" vertical="center" wrapText="1"/>
    </xf>
    <xf numFmtId="1" fontId="62" fillId="22" borderId="63" xfId="0" applyNumberFormat="1" applyFont="1" applyFill="1" applyBorder="1" applyAlignment="1">
      <alignment horizontal="center" vertical="center"/>
    </xf>
    <xf numFmtId="1" fontId="62" fillId="22" borderId="76" xfId="0" applyNumberFormat="1" applyFont="1" applyFill="1" applyBorder="1" applyAlignment="1">
      <alignment horizontal="center" vertical="center"/>
    </xf>
    <xf numFmtId="1" fontId="62" fillId="13" borderId="63" xfId="0" applyNumberFormat="1" applyFont="1" applyFill="1" applyBorder="1" applyAlignment="1">
      <alignment horizontal="center" vertical="center"/>
    </xf>
    <xf numFmtId="1" fontId="62" fillId="13" borderId="76" xfId="0" applyNumberFormat="1" applyFont="1" applyFill="1" applyBorder="1" applyAlignment="1">
      <alignment horizontal="center" vertical="center"/>
    </xf>
    <xf numFmtId="1" fontId="35" fillId="0" borderId="63" xfId="0" applyNumberFormat="1" applyFont="1" applyBorder="1" applyAlignment="1">
      <alignment vertical="center"/>
    </xf>
    <xf numFmtId="1" fontId="35" fillId="0" borderId="76" xfId="0" applyNumberFormat="1" applyFont="1" applyBorder="1" applyAlignment="1">
      <alignment vertical="center"/>
    </xf>
    <xf numFmtId="41" fontId="62" fillId="21" borderId="22" xfId="0" applyNumberFormat="1" applyFont="1" applyFill="1" applyBorder="1" applyAlignment="1">
      <alignment horizontal="center" vertical="center"/>
    </xf>
    <xf numFmtId="0" fontId="62" fillId="22" borderId="87" xfId="0" applyFont="1" applyFill="1" applyBorder="1" applyAlignment="1">
      <alignment horizontal="left" vertical="center" wrapText="1"/>
    </xf>
    <xf numFmtId="49" fontId="3" fillId="2" borderId="4" xfId="0" applyNumberFormat="1" applyFont="1" applyFill="1" applyBorder="1" applyAlignment="1">
      <alignment horizontal="center"/>
    </xf>
    <xf numFmtId="0" fontId="4" fillId="4" borderId="35" xfId="0" applyFont="1" applyFill="1" applyBorder="1" applyAlignment="1">
      <alignment horizontal="center" vertical="center" wrapText="1"/>
    </xf>
    <xf numFmtId="49" fontId="4" fillId="4" borderId="35" xfId="0" applyNumberFormat="1" applyFont="1" applyFill="1" applyBorder="1" applyAlignment="1">
      <alignment horizontal="center" vertical="center"/>
    </xf>
    <xf numFmtId="49" fontId="4" fillId="4" borderId="36" xfId="0" applyNumberFormat="1" applyFont="1" applyFill="1" applyBorder="1" applyAlignment="1">
      <alignment horizontal="center" vertical="center"/>
    </xf>
    <xf numFmtId="0" fontId="38" fillId="16" borderId="9"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16" fillId="2" borderId="4" xfId="0" applyFont="1" applyFill="1" applyBorder="1" applyAlignment="1">
      <alignment horizontal="left"/>
    </xf>
    <xf numFmtId="49" fontId="3" fillId="2" borderId="4" xfId="0" applyNumberFormat="1" applyFont="1" applyFill="1" applyBorder="1" applyAlignment="1">
      <alignment horizontal="center"/>
    </xf>
    <xf numFmtId="0" fontId="7" fillId="3" borderId="4" xfId="0" applyFont="1" applyFill="1" applyBorder="1" applyAlignment="1" applyProtection="1">
      <alignment horizontal="left" vertical="center" wrapText="1"/>
      <protection locked="0"/>
    </xf>
    <xf numFmtId="1" fontId="58" fillId="0" borderId="8" xfId="0" applyNumberFormat="1" applyFont="1" applyBorder="1" applyAlignment="1" applyProtection="1">
      <alignment vertical="center"/>
      <protection locked="0"/>
    </xf>
    <xf numFmtId="49" fontId="67" fillId="11" borderId="12" xfId="0" applyNumberFormat="1" applyFont="1" applyFill="1" applyBorder="1" applyAlignment="1" applyProtection="1">
      <alignment horizontal="left" vertical="center"/>
      <protection locked="0"/>
    </xf>
    <xf numFmtId="49" fontId="66" fillId="11" borderId="10" xfId="0" applyNumberFormat="1" applyFont="1" applyFill="1" applyBorder="1" applyAlignment="1" applyProtection="1">
      <alignment horizontal="left" vertical="center" wrapText="1"/>
      <protection locked="0"/>
    </xf>
    <xf numFmtId="49" fontId="66" fillId="11" borderId="37" xfId="0" applyNumberFormat="1" applyFont="1" applyFill="1" applyBorder="1" applyAlignment="1" applyProtection="1">
      <alignment horizontal="left" vertical="center" wrapText="1"/>
      <protection locked="0"/>
    </xf>
    <xf numFmtId="167" fontId="28" fillId="13" borderId="11" xfId="1" applyNumberFormat="1" applyFont="1" applyFill="1" applyBorder="1" applyAlignment="1" applyProtection="1">
      <alignment horizontal="right" vertical="center" wrapText="1"/>
      <protection locked="0"/>
    </xf>
    <xf numFmtId="49" fontId="67" fillId="11" borderId="10" xfId="0" applyNumberFormat="1" applyFont="1" applyFill="1" applyBorder="1" applyAlignment="1" applyProtection="1">
      <alignment horizontal="left" vertical="center" wrapText="1"/>
      <protection locked="0"/>
    </xf>
    <xf numFmtId="49" fontId="67" fillId="11" borderId="37" xfId="0" applyNumberFormat="1" applyFont="1" applyFill="1" applyBorder="1" applyAlignment="1" applyProtection="1">
      <alignment horizontal="left" vertical="center" wrapText="1"/>
      <protection locked="0"/>
    </xf>
    <xf numFmtId="0" fontId="4" fillId="4" borderId="35" xfId="0" applyFont="1" applyFill="1" applyBorder="1" applyAlignment="1">
      <alignment horizontal="left" vertical="center" wrapText="1"/>
    </xf>
    <xf numFmtId="41" fontId="26" fillId="0" borderId="94" xfId="1" applyFont="1" applyBorder="1" applyAlignment="1" applyProtection="1">
      <alignment vertical="center"/>
      <protection locked="0"/>
    </xf>
    <xf numFmtId="41" fontId="26" fillId="0" borderId="95" xfId="1" applyFont="1" applyBorder="1" applyAlignment="1" applyProtection="1">
      <alignment vertical="center"/>
      <protection locked="0"/>
    </xf>
    <xf numFmtId="41" fontId="26" fillId="0" borderId="96" xfId="1" applyFont="1" applyBorder="1" applyAlignment="1" applyProtection="1">
      <alignment vertical="center"/>
      <protection locked="0"/>
    </xf>
    <xf numFmtId="41" fontId="26" fillId="0" borderId="97" xfId="1" applyFont="1" applyBorder="1" applyAlignment="1" applyProtection="1">
      <alignment vertical="center"/>
      <protection locked="0"/>
    </xf>
    <xf numFmtId="49" fontId="5" fillId="10" borderId="98" xfId="0" applyNumberFormat="1" applyFont="1" applyFill="1" applyBorder="1" applyAlignment="1">
      <alignment horizontal="center" vertical="center" wrapText="1"/>
    </xf>
    <xf numFmtId="41" fontId="26" fillId="0" borderId="99" xfId="1" applyFont="1" applyBorder="1" applyAlignment="1" applyProtection="1">
      <alignment vertical="center"/>
    </xf>
    <xf numFmtId="41" fontId="26" fillId="0" borderId="99" xfId="1" applyFont="1" applyBorder="1" applyAlignment="1" applyProtection="1">
      <alignment vertical="center"/>
      <protection locked="0"/>
    </xf>
    <xf numFmtId="41" fontId="56" fillId="0" borderId="99" xfId="1" applyFont="1" applyBorder="1" applyAlignment="1" applyProtection="1">
      <alignment vertical="center"/>
      <protection locked="0"/>
    </xf>
    <xf numFmtId="41" fontId="26" fillId="0" borderId="100" xfId="1" applyFont="1" applyBorder="1" applyAlignment="1" applyProtection="1">
      <alignment vertical="center"/>
      <protection locked="0"/>
    </xf>
    <xf numFmtId="0" fontId="70" fillId="12" borderId="83" xfId="0" applyFont="1" applyFill="1" applyBorder="1" applyAlignment="1">
      <alignment vertical="center"/>
    </xf>
    <xf numFmtId="1" fontId="70" fillId="12" borderId="63" xfId="0" applyNumberFormat="1" applyFont="1" applyFill="1" applyBorder="1" applyAlignment="1">
      <alignment vertical="center"/>
    </xf>
    <xf numFmtId="0" fontId="70" fillId="23" borderId="84" xfId="0" applyFont="1" applyFill="1" applyBorder="1" applyAlignment="1">
      <alignment vertical="center"/>
    </xf>
    <xf numFmtId="0" fontId="70" fillId="23" borderId="92" xfId="0" applyFont="1" applyFill="1" applyBorder="1" applyAlignment="1">
      <alignment vertical="center"/>
    </xf>
    <xf numFmtId="0" fontId="70" fillId="23" borderId="93" xfId="0" applyFont="1" applyFill="1" applyBorder="1" applyAlignment="1">
      <alignment vertical="center"/>
    </xf>
    <xf numFmtId="0" fontId="70" fillId="12" borderId="85" xfId="0" applyFont="1" applyFill="1" applyBorder="1" applyAlignment="1">
      <alignment vertical="center"/>
    </xf>
    <xf numFmtId="0" fontId="70" fillId="12" borderId="80" xfId="0" applyFont="1" applyFill="1" applyBorder="1" applyAlignment="1">
      <alignment vertical="center"/>
    </xf>
    <xf numFmtId="0" fontId="70" fillId="12" borderId="81" xfId="0" applyFont="1" applyFill="1" applyBorder="1" applyAlignment="1">
      <alignment vertical="center"/>
    </xf>
    <xf numFmtId="49" fontId="4" fillId="10" borderId="36" xfId="0" applyNumberFormat="1" applyFont="1" applyFill="1" applyBorder="1" applyAlignment="1">
      <alignment horizontal="left" vertical="center" wrapText="1"/>
    </xf>
    <xf numFmtId="49" fontId="62" fillId="22" borderId="87" xfId="0" applyNumberFormat="1" applyFont="1" applyFill="1" applyBorder="1" applyAlignment="1">
      <alignment horizontal="left" vertical="center"/>
    </xf>
    <xf numFmtId="14" fontId="43" fillId="12" borderId="75" xfId="0" applyNumberFormat="1" applyFont="1" applyFill="1" applyBorder="1" applyAlignment="1">
      <alignment vertical="center"/>
    </xf>
    <xf numFmtId="14" fontId="43" fillId="23" borderId="90" xfId="0" applyNumberFormat="1" applyFont="1" applyFill="1" applyBorder="1" applyAlignment="1">
      <alignment vertical="center"/>
    </xf>
    <xf numFmtId="0" fontId="43" fillId="12" borderId="81" xfId="0" applyFont="1" applyFill="1" applyBorder="1" applyAlignment="1">
      <alignment vertical="center"/>
    </xf>
    <xf numFmtId="1" fontId="43" fillId="22" borderId="76" xfId="0" applyNumberFormat="1" applyFont="1" applyFill="1" applyBorder="1" applyAlignment="1">
      <alignment horizontal="center" vertical="center"/>
    </xf>
    <xf numFmtId="49" fontId="53" fillId="14" borderId="19" xfId="0" applyNumberFormat="1" applyFont="1" applyFill="1" applyBorder="1" applyAlignment="1">
      <alignment horizontal="left" vertical="center" wrapText="1"/>
    </xf>
    <xf numFmtId="49" fontId="53" fillId="14" borderId="4" xfId="0" applyNumberFormat="1" applyFont="1" applyFill="1" applyBorder="1" applyAlignment="1">
      <alignment horizontal="left" vertical="center" wrapText="1"/>
    </xf>
    <xf numFmtId="0" fontId="25" fillId="17" borderId="13" xfId="0" applyFont="1" applyFill="1" applyBorder="1" applyAlignment="1">
      <alignment horizontal="center" vertical="center" wrapText="1"/>
    </xf>
    <xf numFmtId="0" fontId="25" fillId="17" borderId="54" xfId="0" applyFont="1" applyFill="1" applyBorder="1" applyAlignment="1">
      <alignment horizontal="center" vertical="center" wrapText="1"/>
    </xf>
    <xf numFmtId="0" fontId="25" fillId="17" borderId="55" xfId="0" applyFont="1" applyFill="1" applyBorder="1" applyAlignment="1">
      <alignment horizontal="center" vertical="center" wrapText="1"/>
    </xf>
    <xf numFmtId="0" fontId="25" fillId="17" borderId="4" xfId="0" applyFont="1" applyFill="1" applyBorder="1" applyAlignment="1">
      <alignment horizontal="center" vertical="center" wrapText="1"/>
    </xf>
    <xf numFmtId="0" fontId="7" fillId="3" borderId="1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21" fillId="17" borderId="59" xfId="0" applyNumberFormat="1" applyFont="1" applyFill="1" applyBorder="1" applyAlignment="1" applyProtection="1">
      <alignment horizontal="left" vertical="center" wrapText="1"/>
      <protection locked="0"/>
    </xf>
    <xf numFmtId="49" fontId="21" fillId="17" borderId="4" xfId="0" applyNumberFormat="1" applyFont="1" applyFill="1" applyBorder="1" applyAlignment="1" applyProtection="1">
      <alignment horizontal="left" vertical="center" wrapText="1"/>
      <protection locked="0"/>
    </xf>
    <xf numFmtId="49" fontId="21" fillId="17" borderId="5" xfId="0" applyNumberFormat="1" applyFont="1" applyFill="1" applyBorder="1" applyAlignment="1" applyProtection="1">
      <alignment horizontal="left" vertical="center" wrapText="1"/>
      <protection locked="0"/>
    </xf>
    <xf numFmtId="0" fontId="38" fillId="16" borderId="9" xfId="0" applyFont="1" applyFill="1" applyBorder="1" applyAlignment="1">
      <alignment horizontal="center" vertical="center" wrapText="1"/>
    </xf>
    <xf numFmtId="0" fontId="38" fillId="16" borderId="7" xfId="0" applyFont="1" applyFill="1" applyBorder="1" applyAlignment="1">
      <alignment horizontal="center" vertical="center" wrapText="1"/>
    </xf>
    <xf numFmtId="16" fontId="36" fillId="13" borderId="12" xfId="0" applyNumberFormat="1" applyFont="1" applyFill="1" applyBorder="1" applyAlignment="1" applyProtection="1">
      <alignment horizontal="left" vertical="center"/>
      <protection locked="0"/>
    </xf>
    <xf numFmtId="16" fontId="36" fillId="13" borderId="10" xfId="0" applyNumberFormat="1" applyFont="1" applyFill="1" applyBorder="1" applyAlignment="1" applyProtection="1">
      <alignment horizontal="left" vertical="center"/>
      <protection locked="0"/>
    </xf>
    <xf numFmtId="16" fontId="36" fillId="13" borderId="11" xfId="0" applyNumberFormat="1" applyFont="1" applyFill="1" applyBorder="1" applyAlignment="1" applyProtection="1">
      <alignment horizontal="left" vertical="center"/>
      <protection locked="0"/>
    </xf>
    <xf numFmtId="0" fontId="36" fillId="13" borderId="12" xfId="0" applyFont="1" applyFill="1" applyBorder="1" applyAlignment="1" applyProtection="1">
      <alignment horizontal="left" vertical="center"/>
      <protection locked="0"/>
    </xf>
    <xf numFmtId="0" fontId="36" fillId="13" borderId="10" xfId="0" applyFont="1" applyFill="1" applyBorder="1" applyAlignment="1" applyProtection="1">
      <alignment horizontal="left" vertical="center"/>
      <protection locked="0"/>
    </xf>
    <xf numFmtId="0" fontId="36" fillId="13" borderId="11" xfId="0" applyFont="1" applyFill="1" applyBorder="1" applyAlignment="1" applyProtection="1">
      <alignment horizontal="left" vertical="center"/>
      <protection locked="0"/>
    </xf>
    <xf numFmtId="0" fontId="34" fillId="13" borderId="8" xfId="0" applyFont="1" applyFill="1" applyBorder="1" applyAlignment="1" applyProtection="1">
      <alignment horizontal="center" vertical="center" wrapText="1"/>
      <protection locked="0"/>
    </xf>
    <xf numFmtId="0" fontId="34" fillId="13" borderId="16" xfId="0" applyFont="1" applyFill="1" applyBorder="1" applyAlignment="1" applyProtection="1">
      <alignment horizontal="center" vertical="center" wrapText="1"/>
      <protection locked="0"/>
    </xf>
    <xf numFmtId="0" fontId="24" fillId="13" borderId="12" xfId="0" applyFont="1" applyFill="1" applyBorder="1" applyAlignment="1" applyProtection="1">
      <alignment horizontal="center" vertical="center" wrapText="1"/>
      <protection locked="0"/>
    </xf>
    <xf numFmtId="0" fontId="24" fillId="13" borderId="11"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16" fillId="2" borderId="4" xfId="0" applyFont="1" applyFill="1" applyBorder="1" applyAlignment="1">
      <alignment horizontal="left"/>
    </xf>
    <xf numFmtId="49" fontId="3" fillId="2" borderId="4" xfId="0" applyNumberFormat="1" applyFont="1" applyFill="1" applyBorder="1" applyAlignment="1">
      <alignment horizontal="center"/>
    </xf>
    <xf numFmtId="49" fontId="35" fillId="11" borderId="8" xfId="0" applyNumberFormat="1" applyFont="1" applyFill="1" applyBorder="1" applyAlignment="1" applyProtection="1">
      <alignment horizontal="left" vertical="center" wrapText="1"/>
      <protection locked="0"/>
    </xf>
    <xf numFmtId="0" fontId="35" fillId="11" borderId="8" xfId="0" applyNumberFormat="1" applyFont="1" applyFill="1" applyBorder="1" applyAlignment="1" applyProtection="1">
      <alignment horizontal="left" vertical="center" wrapText="1"/>
      <protection locked="0"/>
    </xf>
    <xf numFmtId="0" fontId="44" fillId="11" borderId="8" xfId="0" applyNumberFormat="1" applyFont="1" applyFill="1" applyBorder="1" applyAlignment="1" applyProtection="1">
      <alignment horizontal="left" vertical="center" wrapText="1"/>
      <protection locked="0"/>
    </xf>
    <xf numFmtId="49" fontId="36" fillId="11" borderId="8" xfId="0" applyNumberFormat="1" applyFont="1" applyFill="1" applyBorder="1" applyAlignment="1" applyProtection="1">
      <alignment horizontal="left" vertical="center" wrapText="1"/>
      <protection locked="0"/>
    </xf>
    <xf numFmtId="0" fontId="36" fillId="11" borderId="8" xfId="0" applyNumberFormat="1" applyFont="1" applyFill="1" applyBorder="1" applyAlignment="1" applyProtection="1">
      <alignment horizontal="left" vertical="center" wrapText="1"/>
      <protection locked="0"/>
    </xf>
    <xf numFmtId="0" fontId="25" fillId="17" borderId="5" xfId="0" applyFont="1" applyFill="1" applyBorder="1" applyAlignment="1">
      <alignment horizontal="center" vertical="center" wrapText="1"/>
    </xf>
    <xf numFmtId="49" fontId="1" fillId="2" borderId="2" xfId="0" applyNumberFormat="1" applyFont="1" applyFill="1" applyBorder="1" applyAlignment="1">
      <alignment horizontal="center"/>
    </xf>
    <xf numFmtId="49" fontId="3" fillId="2" borderId="4" xfId="0" applyNumberFormat="1" applyFont="1" applyFill="1" applyBorder="1" applyAlignment="1">
      <alignment horizontal="center" vertical="center"/>
    </xf>
    <xf numFmtId="49" fontId="39" fillId="11" borderId="12" xfId="0" applyNumberFormat="1" applyFont="1" applyFill="1" applyBorder="1" applyAlignment="1" applyProtection="1">
      <alignment horizontal="left" vertical="center" wrapText="1"/>
      <protection locked="0"/>
    </xf>
    <xf numFmtId="49" fontId="39" fillId="11" borderId="10" xfId="0" applyNumberFormat="1" applyFont="1" applyFill="1" applyBorder="1" applyAlignment="1" applyProtection="1">
      <alignment horizontal="left" vertical="center" wrapText="1"/>
      <protection locked="0"/>
    </xf>
    <xf numFmtId="49" fontId="39" fillId="11" borderId="37" xfId="0" applyNumberFormat="1" applyFont="1" applyFill="1" applyBorder="1" applyAlignment="1" applyProtection="1">
      <alignment horizontal="left" vertical="center" wrapText="1"/>
      <protection locked="0"/>
    </xf>
    <xf numFmtId="49" fontId="32" fillId="11" borderId="12" xfId="0" applyNumberFormat="1" applyFont="1" applyFill="1" applyBorder="1" applyAlignment="1" applyProtection="1">
      <alignment horizontal="left" vertical="center" wrapText="1"/>
      <protection locked="0"/>
    </xf>
    <xf numFmtId="49" fontId="32" fillId="11" borderId="10" xfId="0" applyNumberFormat="1" applyFont="1" applyFill="1" applyBorder="1" applyAlignment="1" applyProtection="1">
      <alignment horizontal="left" vertical="center" wrapText="1"/>
      <protection locked="0"/>
    </xf>
    <xf numFmtId="49" fontId="32" fillId="11" borderId="37" xfId="0" applyNumberFormat="1" applyFont="1" applyFill="1" applyBorder="1" applyAlignment="1" applyProtection="1">
      <alignment horizontal="left" vertical="center" wrapText="1"/>
      <protection locked="0"/>
    </xf>
    <xf numFmtId="41" fontId="65" fillId="3" borderId="59" xfId="1" applyNumberFormat="1" applyFont="1" applyFill="1" applyBorder="1" applyAlignment="1" applyProtection="1">
      <alignment horizontal="left" vertical="center" wrapText="1"/>
    </xf>
    <xf numFmtId="0" fontId="65" fillId="3" borderId="4" xfId="1" applyNumberFormat="1" applyFont="1" applyFill="1" applyBorder="1" applyAlignment="1" applyProtection="1">
      <alignment horizontal="left" vertical="center" wrapText="1"/>
    </xf>
    <xf numFmtId="0" fontId="65" fillId="3" borderId="5" xfId="1" applyNumberFormat="1" applyFont="1" applyFill="1" applyBorder="1" applyAlignment="1" applyProtection="1">
      <alignment horizontal="left" vertical="center" wrapText="1"/>
    </xf>
    <xf numFmtId="14" fontId="7" fillId="3" borderId="65" xfId="0" applyNumberFormat="1" applyFont="1" applyFill="1" applyBorder="1" applyAlignment="1" applyProtection="1">
      <alignment horizontal="left" vertical="center" wrapText="1"/>
      <protection locked="0"/>
    </xf>
    <xf numFmtId="14" fontId="7" fillId="3" borderId="25" xfId="0" applyNumberFormat="1" applyFont="1" applyFill="1" applyBorder="1" applyAlignment="1" applyProtection="1">
      <alignment horizontal="left" vertical="center" wrapText="1"/>
      <protection locked="0"/>
    </xf>
    <xf numFmtId="14" fontId="7" fillId="3" borderId="26" xfId="0" applyNumberFormat="1" applyFont="1" applyFill="1" applyBorder="1" applyAlignment="1" applyProtection="1">
      <alignment horizontal="left" vertical="center" wrapText="1"/>
      <protection locked="0"/>
    </xf>
    <xf numFmtId="49" fontId="66" fillId="11" borderId="12" xfId="0" applyNumberFormat="1" applyFont="1" applyFill="1" applyBorder="1" applyAlignment="1" applyProtection="1">
      <alignment horizontal="left" vertical="center" wrapText="1"/>
      <protection locked="0"/>
    </xf>
    <xf numFmtId="49" fontId="66" fillId="11" borderId="10" xfId="0" applyNumberFormat="1" applyFont="1" applyFill="1" applyBorder="1" applyAlignment="1" applyProtection="1">
      <alignment horizontal="left" vertical="center" wrapText="1"/>
      <protection locked="0"/>
    </xf>
    <xf numFmtId="49" fontId="66" fillId="11" borderId="37" xfId="0" applyNumberFormat="1" applyFont="1" applyFill="1" applyBorder="1" applyAlignment="1" applyProtection="1">
      <alignment horizontal="left" vertical="center" wrapText="1"/>
      <protection locked="0"/>
    </xf>
    <xf numFmtId="49" fontId="40" fillId="6" borderId="12" xfId="0" applyNumberFormat="1" applyFont="1" applyFill="1" applyBorder="1" applyAlignment="1" applyProtection="1">
      <alignment horizontal="left" vertical="center" wrapText="1"/>
      <protection locked="0"/>
    </xf>
    <xf numFmtId="49" fontId="40" fillId="6" borderId="10" xfId="0" applyNumberFormat="1" applyFont="1" applyFill="1" applyBorder="1" applyAlignment="1" applyProtection="1">
      <alignment horizontal="left" vertical="center" wrapText="1"/>
      <protection locked="0"/>
    </xf>
    <xf numFmtId="49" fontId="40" fillId="11" borderId="12" xfId="0" applyNumberFormat="1" applyFont="1" applyFill="1" applyBorder="1" applyAlignment="1" applyProtection="1">
      <alignment horizontal="left" vertical="center" wrapText="1"/>
      <protection locked="0"/>
    </xf>
    <xf numFmtId="0" fontId="40" fillId="11" borderId="10" xfId="0" applyNumberFormat="1" applyFont="1" applyFill="1" applyBorder="1" applyAlignment="1" applyProtection="1">
      <alignment horizontal="left" vertical="center" wrapText="1"/>
      <protection locked="0"/>
    </xf>
    <xf numFmtId="0" fontId="40" fillId="11" borderId="37" xfId="0" applyNumberFormat="1" applyFont="1" applyFill="1" applyBorder="1" applyAlignment="1" applyProtection="1">
      <alignment horizontal="left" vertical="center" wrapText="1"/>
      <protection locked="0"/>
    </xf>
    <xf numFmtId="0" fontId="25" fillId="17" borderId="22" xfId="0" applyFont="1" applyFill="1" applyBorder="1" applyAlignment="1">
      <alignment horizontal="center" vertical="center" wrapText="1"/>
    </xf>
    <xf numFmtId="14" fontId="7" fillId="3" borderId="28"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50" fillId="10" borderId="9" xfId="0" applyFont="1" applyFill="1" applyBorder="1" applyAlignment="1">
      <alignment horizontal="center" vertical="center"/>
    </xf>
    <xf numFmtId="0" fontId="50" fillId="10" borderId="6" xfId="0" applyFont="1" applyFill="1" applyBorder="1" applyAlignment="1">
      <alignment horizontal="center" vertical="center"/>
    </xf>
    <xf numFmtId="0" fontId="50" fillId="10" borderId="7" xfId="0" applyFont="1" applyFill="1" applyBorder="1" applyAlignment="1">
      <alignment horizontal="center" vertical="center"/>
    </xf>
    <xf numFmtId="0" fontId="36" fillId="11" borderId="8" xfId="0" applyFont="1" applyFill="1" applyBorder="1" applyAlignment="1" applyProtection="1">
      <alignment horizontal="left" vertical="center" wrapText="1"/>
      <protection locked="0"/>
    </xf>
    <xf numFmtId="49" fontId="39" fillId="6" borderId="12" xfId="0" applyNumberFormat="1" applyFont="1" applyFill="1" applyBorder="1" applyAlignment="1" applyProtection="1">
      <alignment horizontal="left" vertical="center" wrapText="1"/>
      <protection locked="0"/>
    </xf>
    <xf numFmtId="49" fontId="39" fillId="6" borderId="10"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0" xfId="0" applyNumberFormat="1" applyFont="1" applyFill="1" applyBorder="1" applyAlignment="1" applyProtection="1">
      <alignment horizontal="left" vertical="center" wrapText="1"/>
      <protection locked="0"/>
    </xf>
    <xf numFmtId="49" fontId="28" fillId="11" borderId="12" xfId="0" applyNumberFormat="1" applyFont="1" applyFill="1" applyBorder="1" applyAlignment="1" applyProtection="1">
      <alignment horizontal="left" vertical="center" wrapText="1"/>
      <protection locked="0"/>
    </xf>
    <xf numFmtId="49" fontId="28" fillId="11" borderId="10" xfId="0" applyNumberFormat="1" applyFont="1" applyFill="1" applyBorder="1" applyAlignment="1" applyProtection="1">
      <alignment horizontal="left" vertical="center" wrapText="1"/>
      <protection locked="0"/>
    </xf>
    <xf numFmtId="49" fontId="28" fillId="11" borderId="37" xfId="0" applyNumberFormat="1" applyFont="1" applyFill="1" applyBorder="1" applyAlignment="1" applyProtection="1">
      <alignment horizontal="left" vertical="center" wrapText="1"/>
      <protection locked="0"/>
    </xf>
    <xf numFmtId="49" fontId="30" fillId="11" borderId="12" xfId="0" applyNumberFormat="1" applyFont="1" applyFill="1" applyBorder="1" applyAlignment="1" applyProtection="1">
      <alignment horizontal="left" vertical="center" wrapText="1"/>
      <protection locked="0"/>
    </xf>
    <xf numFmtId="49" fontId="30" fillId="11" borderId="10" xfId="0" applyNumberFormat="1" applyFont="1" applyFill="1" applyBorder="1" applyAlignment="1" applyProtection="1">
      <alignment horizontal="left" vertical="center" wrapText="1"/>
      <protection locked="0"/>
    </xf>
    <xf numFmtId="49" fontId="30" fillId="11" borderId="37" xfId="0" applyNumberFormat="1" applyFont="1" applyFill="1" applyBorder="1" applyAlignment="1" applyProtection="1">
      <alignment horizontal="left" vertical="center" wrapText="1"/>
      <protection locked="0"/>
    </xf>
    <xf numFmtId="0" fontId="50" fillId="10" borderId="12" xfId="0" applyFont="1" applyFill="1" applyBorder="1" applyAlignment="1">
      <alignment horizontal="center" vertical="center"/>
    </xf>
    <xf numFmtId="0" fontId="50" fillId="10" borderId="10" xfId="0" applyFont="1" applyFill="1" applyBorder="1" applyAlignment="1">
      <alignment horizontal="center" vertical="center"/>
    </xf>
    <xf numFmtId="0" fontId="50" fillId="10" borderId="11" xfId="0" applyFont="1" applyFill="1" applyBorder="1" applyAlignment="1">
      <alignment horizontal="center" vertical="center"/>
    </xf>
    <xf numFmtId="49" fontId="32" fillId="11" borderId="38" xfId="0" applyNumberFormat="1" applyFont="1" applyFill="1" applyBorder="1" applyAlignment="1" applyProtection="1">
      <alignment horizontal="left" vertical="center" wrapText="1"/>
      <protection locked="0"/>
    </xf>
    <xf numFmtId="49" fontId="32" fillId="11" borderId="39" xfId="0" applyNumberFormat="1" applyFont="1" applyFill="1" applyBorder="1" applyAlignment="1" applyProtection="1">
      <alignment horizontal="left" vertical="center" wrapText="1"/>
      <protection locked="0"/>
    </xf>
    <xf numFmtId="49" fontId="32" fillId="11" borderId="40" xfId="0" applyNumberFormat="1" applyFont="1" applyFill="1" applyBorder="1" applyAlignment="1" applyProtection="1">
      <alignment horizontal="left" vertical="center" wrapText="1"/>
      <protection locked="0"/>
    </xf>
    <xf numFmtId="0" fontId="35" fillId="13" borderId="12" xfId="0" applyFont="1" applyFill="1" applyBorder="1" applyAlignment="1" applyProtection="1">
      <alignment horizontal="left" vertical="center"/>
      <protection locked="0"/>
    </xf>
    <xf numFmtId="0" fontId="35" fillId="13" borderId="10" xfId="0" applyFont="1" applyFill="1" applyBorder="1" applyAlignment="1" applyProtection="1">
      <alignment horizontal="left" vertical="center"/>
      <protection locked="0"/>
    </xf>
    <xf numFmtId="0" fontId="35" fillId="13" borderId="11" xfId="0" applyFont="1" applyFill="1" applyBorder="1" applyAlignment="1" applyProtection="1">
      <alignment horizontal="left" vertical="center"/>
      <protection locked="0"/>
    </xf>
    <xf numFmtId="0" fontId="50" fillId="10" borderId="9" xfId="0" applyFont="1" applyFill="1" applyBorder="1" applyAlignment="1">
      <alignment horizontal="center" vertical="center" wrapText="1"/>
    </xf>
    <xf numFmtId="0" fontId="50" fillId="10" borderId="6" xfId="0" applyFont="1" applyFill="1" applyBorder="1" applyAlignment="1">
      <alignment horizontal="center" vertical="center" wrapText="1"/>
    </xf>
    <xf numFmtId="0" fontId="50" fillId="10" borderId="7" xfId="0" applyFont="1" applyFill="1" applyBorder="1" applyAlignment="1">
      <alignment horizontal="center" vertical="center" wrapText="1"/>
    </xf>
    <xf numFmtId="49" fontId="40" fillId="11" borderId="10" xfId="0" applyNumberFormat="1" applyFont="1" applyFill="1" applyBorder="1" applyAlignment="1" applyProtection="1">
      <alignment horizontal="left" vertical="center" wrapText="1"/>
      <protection locked="0"/>
    </xf>
    <xf numFmtId="49" fontId="40" fillId="11" borderId="37" xfId="0" applyNumberFormat="1" applyFont="1" applyFill="1" applyBorder="1" applyAlignment="1" applyProtection="1">
      <alignment horizontal="left" vertical="center" wrapText="1"/>
      <protection locked="0"/>
    </xf>
    <xf numFmtId="0" fontId="36" fillId="11" borderId="12" xfId="0" applyFont="1" applyFill="1" applyBorder="1" applyAlignment="1" applyProtection="1">
      <alignment horizontal="center" vertical="center" wrapText="1"/>
      <protection locked="0"/>
    </xf>
    <xf numFmtId="0" fontId="36" fillId="11" borderId="10" xfId="0" applyFont="1" applyFill="1" applyBorder="1" applyAlignment="1" applyProtection="1">
      <alignment horizontal="center" vertical="center" wrapText="1"/>
      <protection locked="0"/>
    </xf>
    <xf numFmtId="0" fontId="36" fillId="11" borderId="11" xfId="0" applyFont="1" applyFill="1" applyBorder="1" applyAlignment="1" applyProtection="1">
      <alignment horizontal="center" vertical="center" wrapText="1"/>
      <protection locked="0"/>
    </xf>
    <xf numFmtId="14" fontId="35" fillId="13" borderId="12" xfId="0" applyNumberFormat="1" applyFont="1" applyFill="1" applyBorder="1" applyAlignment="1" applyProtection="1">
      <alignment horizontal="left" vertical="center"/>
      <protection locked="0"/>
    </xf>
    <xf numFmtId="14" fontId="35" fillId="13" borderId="10" xfId="0" applyNumberFormat="1" applyFont="1" applyFill="1" applyBorder="1" applyAlignment="1" applyProtection="1">
      <alignment horizontal="left" vertical="center"/>
      <protection locked="0"/>
    </xf>
    <xf numFmtId="14" fontId="35" fillId="13" borderId="11" xfId="0" applyNumberFormat="1" applyFont="1" applyFill="1" applyBorder="1" applyAlignment="1" applyProtection="1">
      <alignment horizontal="left" vertical="center"/>
      <protection locked="0"/>
    </xf>
    <xf numFmtId="0" fontId="45" fillId="11" borderId="12" xfId="0" applyNumberFormat="1" applyFont="1" applyFill="1" applyBorder="1" applyAlignment="1" applyProtection="1">
      <alignment horizontal="center" vertical="center" wrapText="1"/>
      <protection locked="0"/>
    </xf>
    <xf numFmtId="0" fontId="45" fillId="11" borderId="10" xfId="0" applyNumberFormat="1" applyFont="1" applyFill="1" applyBorder="1" applyAlignment="1" applyProtection="1">
      <alignment horizontal="center" vertical="center" wrapText="1"/>
      <protection locked="0"/>
    </xf>
    <xf numFmtId="0" fontId="45" fillId="11" borderId="11" xfId="0" applyNumberFormat="1" applyFont="1" applyFill="1" applyBorder="1" applyAlignment="1" applyProtection="1">
      <alignment horizontal="center" vertical="center" wrapText="1"/>
      <protection locked="0"/>
    </xf>
    <xf numFmtId="49" fontId="43" fillId="11" borderId="8" xfId="0" applyNumberFormat="1" applyFont="1" applyFill="1" applyBorder="1" applyAlignment="1" applyProtection="1">
      <alignment horizontal="left" vertical="center" wrapText="1"/>
      <protection locked="0"/>
    </xf>
    <xf numFmtId="0" fontId="43" fillId="11" borderId="8" xfId="0" applyFont="1" applyFill="1" applyBorder="1" applyAlignment="1" applyProtection="1">
      <alignment horizontal="left" vertical="center" wrapText="1"/>
      <protection locked="0"/>
    </xf>
    <xf numFmtId="49" fontId="22" fillId="16" borderId="9" xfId="0" applyNumberFormat="1" applyFont="1" applyFill="1" applyBorder="1" applyAlignment="1">
      <alignment horizontal="left" vertical="center" wrapText="1"/>
    </xf>
    <xf numFmtId="49" fontId="22" fillId="16" borderId="6" xfId="0" applyNumberFormat="1" applyFont="1" applyFill="1" applyBorder="1" applyAlignment="1">
      <alignment horizontal="left" vertical="center" wrapText="1"/>
    </xf>
    <xf numFmtId="0" fontId="38" fillId="16" borderId="6" xfId="0" applyFont="1" applyFill="1" applyBorder="1" applyAlignment="1">
      <alignment horizontal="center" vertical="center" wrapText="1"/>
    </xf>
    <xf numFmtId="0" fontId="51" fillId="18" borderId="57" xfId="0" applyFont="1" applyFill="1" applyBorder="1" applyAlignment="1">
      <alignment horizontal="center" vertical="center" wrapText="1"/>
    </xf>
    <xf numFmtId="0" fontId="51" fillId="18" borderId="58" xfId="0" applyFont="1" applyFill="1" applyBorder="1" applyAlignment="1">
      <alignment horizontal="center" vertical="center" wrapText="1"/>
    </xf>
    <xf numFmtId="49" fontId="47" fillId="2" borderId="4" xfId="0" applyNumberFormat="1" applyFont="1" applyFill="1" applyBorder="1" applyAlignment="1">
      <alignment horizontal="center" vertical="center"/>
    </xf>
    <xf numFmtId="49" fontId="48" fillId="2" borderId="3" xfId="0" applyNumberFormat="1" applyFont="1" applyFill="1" applyBorder="1" applyAlignment="1">
      <alignment horizontal="center" vertical="center"/>
    </xf>
    <xf numFmtId="49" fontId="48" fillId="2" borderId="4" xfId="0" applyNumberFormat="1" applyFont="1" applyFill="1" applyBorder="1" applyAlignment="1">
      <alignment horizontal="center" vertical="center"/>
    </xf>
    <xf numFmtId="166" fontId="36" fillId="13" borderId="12" xfId="0" applyNumberFormat="1" applyFont="1" applyFill="1" applyBorder="1" applyAlignment="1" applyProtection="1">
      <alignment horizontal="left" vertical="center"/>
      <protection locked="0"/>
    </xf>
    <xf numFmtId="166" fontId="36" fillId="13" borderId="10" xfId="0" applyNumberFormat="1" applyFont="1" applyFill="1" applyBorder="1" applyAlignment="1" applyProtection="1">
      <alignment horizontal="left" vertical="center"/>
      <protection locked="0"/>
    </xf>
    <xf numFmtId="166" fontId="36" fillId="13" borderId="11" xfId="0" applyNumberFormat="1" applyFont="1" applyFill="1" applyBorder="1" applyAlignment="1" applyProtection="1">
      <alignment horizontal="left" vertical="center"/>
      <protection locked="0"/>
    </xf>
    <xf numFmtId="0" fontId="71" fillId="15" borderId="12" xfId="0" applyFont="1" applyFill="1" applyBorder="1" applyAlignment="1">
      <alignment horizontal="center" vertical="center" wrapText="1"/>
    </xf>
    <xf numFmtId="0" fontId="71" fillId="15" borderId="10" xfId="0" applyFont="1" applyFill="1" applyBorder="1" applyAlignment="1">
      <alignment horizontal="center" vertical="center" wrapText="1"/>
    </xf>
    <xf numFmtId="0" fontId="71" fillId="15" borderId="11" xfId="0" applyFont="1" applyFill="1" applyBorder="1" applyAlignment="1">
      <alignment horizontal="center" vertical="center" wrapText="1"/>
    </xf>
    <xf numFmtId="0" fontId="61" fillId="15" borderId="12" xfId="0" applyFont="1" applyFill="1" applyBorder="1" applyAlignment="1">
      <alignment horizontal="center" vertical="center" wrapText="1"/>
    </xf>
    <xf numFmtId="0" fontId="61" fillId="15" borderId="11" xfId="0" applyFont="1" applyFill="1" applyBorder="1" applyAlignment="1">
      <alignment horizontal="center" vertical="center" wrapText="1"/>
    </xf>
    <xf numFmtId="0" fontId="61" fillId="15" borderId="10" xfId="0" applyFont="1" applyFill="1" applyBorder="1" applyAlignment="1">
      <alignment horizontal="center" vertical="center" wrapText="1"/>
    </xf>
    <xf numFmtId="0" fontId="35" fillId="24" borderId="4" xfId="0" applyFont="1" applyFill="1" applyBorder="1" applyAlignment="1">
      <alignment horizontal="center" vertical="center"/>
    </xf>
    <xf numFmtId="0" fontId="64" fillId="14" borderId="18" xfId="0" applyFont="1" applyFill="1" applyBorder="1" applyAlignment="1">
      <alignment horizontal="left" vertical="center" wrapText="1"/>
    </xf>
    <xf numFmtId="0" fontId="64" fillId="14" borderId="19" xfId="0" applyFont="1" applyFill="1" applyBorder="1" applyAlignment="1">
      <alignment horizontal="left" vertical="center"/>
    </xf>
    <xf numFmtId="0" fontId="34" fillId="12" borderId="79" xfId="0" applyFont="1" applyFill="1" applyBorder="1" applyAlignment="1">
      <alignment horizontal="center" vertical="center"/>
    </xf>
    <xf numFmtId="0" fontId="34" fillId="12" borderId="80" xfId="0" applyFont="1" applyFill="1" applyBorder="1" applyAlignment="1">
      <alignment horizontal="center" vertical="center"/>
    </xf>
    <xf numFmtId="0" fontId="34" fillId="12" borderId="81" xfId="0" applyFont="1" applyFill="1" applyBorder="1" applyAlignment="1">
      <alignment horizontal="center" vertical="center"/>
    </xf>
    <xf numFmtId="0" fontId="34" fillId="12" borderId="75" xfId="0" applyFont="1" applyFill="1" applyBorder="1" applyAlignment="1">
      <alignment horizontal="center" vertical="center"/>
    </xf>
    <xf numFmtId="0" fontId="34" fillId="12" borderId="63" xfId="0" applyFont="1" applyFill="1" applyBorder="1" applyAlignment="1">
      <alignment horizontal="center" vertical="center"/>
    </xf>
    <xf numFmtId="0" fontId="34" fillId="12" borderId="76" xfId="0" applyFont="1" applyFill="1" applyBorder="1" applyAlignment="1">
      <alignment horizontal="center" vertical="center"/>
    </xf>
    <xf numFmtId="0" fontId="63" fillId="23" borderId="77" xfId="0" applyFont="1" applyFill="1" applyBorder="1" applyAlignment="1">
      <alignment horizontal="center" vertical="center"/>
    </xf>
    <xf numFmtId="0" fontId="63" fillId="23" borderId="64" xfId="0" applyFont="1" applyFill="1" applyBorder="1" applyAlignment="1">
      <alignment horizontal="center" vertical="center"/>
    </xf>
    <xf numFmtId="0" fontId="63" fillId="23" borderId="91" xfId="0" applyFont="1" applyFill="1" applyBorder="1" applyAlignment="1">
      <alignment horizontal="center" vertical="center"/>
    </xf>
    <xf numFmtId="0" fontId="60" fillId="15" borderId="68" xfId="0" applyFont="1" applyFill="1" applyBorder="1" applyAlignment="1">
      <alignment horizontal="left" vertical="center"/>
    </xf>
    <xf numFmtId="0" fontId="60" fillId="15" borderId="66" xfId="0" applyFont="1" applyFill="1" applyBorder="1" applyAlignment="1">
      <alignment horizontal="left" vertical="center"/>
    </xf>
    <xf numFmtId="0" fontId="60" fillId="15" borderId="69" xfId="0" applyFont="1" applyFill="1" applyBorder="1" applyAlignment="1">
      <alignment horizontal="left" vertical="center"/>
    </xf>
    <xf numFmtId="0" fontId="60" fillId="15" borderId="67" xfId="0" applyFont="1" applyFill="1" applyBorder="1" applyAlignment="1">
      <alignment horizontal="left" vertical="center"/>
    </xf>
    <xf numFmtId="0" fontId="60" fillId="15" borderId="70" xfId="0" applyFont="1" applyFill="1" applyBorder="1" applyAlignment="1">
      <alignment horizontal="left" vertical="center"/>
    </xf>
    <xf numFmtId="0" fontId="60" fillId="15" borderId="71" xfId="0" applyFont="1" applyFill="1" applyBorder="1" applyAlignment="1">
      <alignment horizontal="left" vertical="center"/>
    </xf>
    <xf numFmtId="0" fontId="61" fillId="24" borderId="4" xfId="0" applyFont="1" applyFill="1" applyBorder="1" applyAlignment="1">
      <alignment horizontal="left" vertical="center"/>
    </xf>
    <xf numFmtId="0" fontId="61" fillId="24" borderId="25" xfId="0" applyFont="1" applyFill="1" applyBorder="1" applyAlignment="1">
      <alignment horizontal="left" vertical="center"/>
    </xf>
  </cellXfs>
  <cellStyles count="277">
    <cellStyle name="Comma [0]" xfId="1" builtinId="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7D807D"/>
      <rgbColor rgb="FF000000"/>
      <rgbColor rgb="FF75D5FF"/>
      <rgbColor rgb="FF485E18"/>
      <rgbColor rgb="FFFFFFFF"/>
      <rgbColor rgb="FF282C27"/>
      <rgbColor rgb="FFA5A5A5"/>
      <rgbColor rgb="FFBFBFBF"/>
      <rgbColor rgb="FF6C8D24"/>
      <rgbColor rgb="FF7F7F7F"/>
      <rgbColor rgb="FFD2E4AC"/>
      <rgbColor rgb="FF91BD30"/>
      <rgbColor rgb="FFF2F2F2"/>
      <rgbColor rgb="FF205861"/>
      <rgbColor rgb="FF308491"/>
      <rgbColor rgb="FFD8EFF2"/>
      <rgbColor rgb="FFC00000"/>
      <rgbColor rgb="FF53463A"/>
      <rgbColor rgb="FF7C6957"/>
      <rgbColor rgb="FFA68C75"/>
      <rgbColor rgb="FFAAAAAA"/>
      <rgbColor rgb="FF3A3B39"/>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59070</xdr:colOff>
      <xdr:row>3</xdr:row>
      <xdr:rowOff>73837</xdr:rowOff>
    </xdr:from>
    <xdr:to>
      <xdr:col>2</xdr:col>
      <xdr:colOff>457200</xdr:colOff>
      <xdr:row>16</xdr:row>
      <xdr:rowOff>228601</xdr:rowOff>
    </xdr:to>
    <xdr:cxnSp macro="">
      <xdr:nvCxnSpPr>
        <xdr:cNvPr id="6" name="Straight Connector 5"/>
        <xdr:cNvCxnSpPr/>
      </xdr:nvCxnSpPr>
      <xdr:spPr>
        <a:xfrm flipH="1" flipV="1">
          <a:off x="2879651" y="1402907"/>
          <a:ext cx="398130" cy="4791741"/>
        </a:xfrm>
        <a:prstGeom prst="line">
          <a:avLst/>
        </a:prstGeom>
        <a:noFill/>
        <a:ln w="12700" cap="flat">
          <a:solidFill>
            <a:schemeClr val="accent1"/>
          </a:solidFill>
          <a:prstDash val="solid"/>
          <a:miter lim="800000"/>
        </a:ln>
        <a:effectLst/>
        <a:sp3d/>
      </xdr:spPr>
      <xdr:style>
        <a:lnRef idx="0">
          <a:scrgbClr r="0" g="0" b="0"/>
        </a:lnRef>
        <a:fillRef idx="0">
          <a:scrgbClr r="0" g="0" b="0"/>
        </a:fillRef>
        <a:effectRef idx="0">
          <a:scrgbClr r="0" g="0" b="0"/>
        </a:effectRef>
        <a:fontRef idx="none"/>
      </xdr:style>
    </xdr:cxnSp>
    <xdr:clientData/>
  </xdr:twoCellAnchor>
  <xdr:twoCellAnchor>
    <xdr:from>
      <xdr:col>1</xdr:col>
      <xdr:colOff>2006600</xdr:colOff>
      <xdr:row>3</xdr:row>
      <xdr:rowOff>88604</xdr:rowOff>
    </xdr:from>
    <xdr:to>
      <xdr:col>1</xdr:col>
      <xdr:colOff>2466163</xdr:colOff>
      <xdr:row>16</xdr:row>
      <xdr:rowOff>241301</xdr:rowOff>
    </xdr:to>
    <xdr:cxnSp macro="">
      <xdr:nvCxnSpPr>
        <xdr:cNvPr id="24" name="Straight Connector 23"/>
        <xdr:cNvCxnSpPr/>
      </xdr:nvCxnSpPr>
      <xdr:spPr>
        <a:xfrm flipV="1">
          <a:off x="2287181" y="1417674"/>
          <a:ext cx="459563" cy="4789674"/>
        </a:xfrm>
        <a:prstGeom prst="line">
          <a:avLst/>
        </a:prstGeom>
        <a:noFill/>
        <a:ln w="12700" cap="flat">
          <a:solidFill>
            <a:schemeClr val="accent1"/>
          </a:solidFill>
          <a:prstDash val="solid"/>
          <a:miter lim="800000"/>
        </a:ln>
        <a:effectLst/>
        <a:sp3d/>
      </xdr:spPr>
      <xdr:style>
        <a:lnRef idx="0">
          <a:scrgbClr r="0" g="0" b="0"/>
        </a:lnRef>
        <a:fillRef idx="0">
          <a:scrgbClr r="0" g="0" b="0"/>
        </a:fillRef>
        <a:effectRef idx="0">
          <a:scrgbClr r="0" g="0" b="0"/>
        </a:effectRef>
        <a:fontRef idx="none"/>
      </xdr:style>
    </xdr:cxnSp>
    <xdr:clientData/>
  </xdr:twoCellAnchor>
  <xdr:twoCellAnchor>
    <xdr:from>
      <xdr:col>1</xdr:col>
      <xdr:colOff>1650823</xdr:colOff>
      <xdr:row>1</xdr:row>
      <xdr:rowOff>226646</xdr:rowOff>
    </xdr:from>
    <xdr:to>
      <xdr:col>2</xdr:col>
      <xdr:colOff>787223</xdr:colOff>
      <xdr:row>3</xdr:row>
      <xdr:rowOff>84409</xdr:rowOff>
    </xdr:to>
    <xdr:grpSp>
      <xdr:nvGrpSpPr>
        <xdr:cNvPr id="4" name="Group 4"/>
        <xdr:cNvGrpSpPr/>
      </xdr:nvGrpSpPr>
      <xdr:grpSpPr>
        <a:xfrm>
          <a:off x="1931404" y="669669"/>
          <a:ext cx="1676400" cy="935787"/>
          <a:chOff x="50800" y="-1253909"/>
          <a:chExt cx="1676400" cy="867413"/>
        </a:xfrm>
      </xdr:grpSpPr>
      <xdr:sp macro="" textlink="">
        <xdr:nvSpPr>
          <xdr:cNvPr id="2" name="Shape 2"/>
          <xdr:cNvSpPr/>
        </xdr:nvSpPr>
        <xdr:spPr>
          <a:xfrm>
            <a:off x="50800" y="-1253909"/>
            <a:ext cx="1676400" cy="867413"/>
          </a:xfrm>
          <a:prstGeom prst="ellipse">
            <a:avLst/>
          </a:prstGeom>
          <a:solidFill>
            <a:schemeClr val="tx1"/>
          </a:solidFill>
          <a:ln w="12700" cap="flat">
            <a:solidFill>
              <a:schemeClr val="accent4"/>
            </a:solidFill>
            <a:prstDash val="solid"/>
            <a:miter lim="800000"/>
          </a:ln>
          <a:effectLst/>
        </xdr:spPr>
        <xdr:txBody>
          <a:bodyPr/>
          <a:lstStyle/>
          <a:p>
            <a:endParaRPr/>
          </a:p>
        </xdr:txBody>
      </xdr:sp>
      <xdr:sp macro="" textlink="">
        <xdr:nvSpPr>
          <xdr:cNvPr id="3" name="Shape 3"/>
          <xdr:cNvSpPr txBox="1"/>
        </xdr:nvSpPr>
        <xdr:spPr>
          <a:xfrm>
            <a:off x="408350" y="-1172882"/>
            <a:ext cx="1092398" cy="70535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chemeClr val="bg1"/>
                </a:solidFill>
                <a:uFillTx/>
                <a:latin typeface="Arial"/>
                <a:ea typeface="Arial"/>
                <a:cs typeface="Arial"/>
                <a:sym typeface="Arial"/>
              </a:rPr>
              <a:t>Tăng trưởng </a:t>
            </a:r>
          </a:p>
        </xdr:txBody>
      </xdr:sp>
    </xdr:grpSp>
    <xdr:clientData/>
  </xdr:twoCellAnchor>
  <xdr:twoCellAnchor>
    <xdr:from>
      <xdr:col>1</xdr:col>
      <xdr:colOff>862829</xdr:colOff>
      <xdr:row>8</xdr:row>
      <xdr:rowOff>137158</xdr:rowOff>
    </xdr:from>
    <xdr:to>
      <xdr:col>1</xdr:col>
      <xdr:colOff>2539229</xdr:colOff>
      <xdr:row>11</xdr:row>
      <xdr:rowOff>236221</xdr:rowOff>
    </xdr:to>
    <xdr:grpSp>
      <xdr:nvGrpSpPr>
        <xdr:cNvPr id="11" name="Group 4"/>
        <xdr:cNvGrpSpPr/>
      </xdr:nvGrpSpPr>
      <xdr:grpSpPr>
        <a:xfrm>
          <a:off x="1143410" y="4109600"/>
          <a:ext cx="1676400" cy="985109"/>
          <a:chOff x="165100" y="-396603"/>
          <a:chExt cx="1676400" cy="867412"/>
        </a:xfrm>
      </xdr:grpSpPr>
      <xdr:sp macro="" textlink="">
        <xdr:nvSpPr>
          <xdr:cNvPr id="12" name="Shape 2"/>
          <xdr:cNvSpPr/>
        </xdr:nvSpPr>
        <xdr:spPr>
          <a:xfrm>
            <a:off x="165100" y="-396603"/>
            <a:ext cx="1676400" cy="867412"/>
          </a:xfrm>
          <a:prstGeom prst="ellipse">
            <a:avLst/>
          </a:prstGeom>
          <a:solidFill>
            <a:schemeClr val="accent4"/>
          </a:solidFill>
          <a:ln w="12700" cap="flat">
            <a:solidFill>
              <a:schemeClr val="accent4"/>
            </a:solidFill>
            <a:prstDash val="solid"/>
            <a:miter lim="800000"/>
          </a:ln>
          <a:effectLst/>
        </xdr:spPr>
        <xdr:txBody>
          <a:bodyPr/>
          <a:lstStyle/>
          <a:p>
            <a:endParaRPr/>
          </a:p>
        </xdr:txBody>
      </xdr:sp>
      <xdr:sp macro="" textlink="">
        <xdr:nvSpPr>
          <xdr:cNvPr id="13" name="Shape 3"/>
          <xdr:cNvSpPr txBox="1"/>
        </xdr:nvSpPr>
        <xdr:spPr>
          <a:xfrm>
            <a:off x="391552" y="-224554"/>
            <a:ext cx="1223496" cy="50036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endParaRPr sz="1100" b="0" i="0" u="none" strike="noStrike" cap="none" spc="0" baseline="0">
              <a:ln>
                <a:noFill/>
              </a:ln>
              <a:solidFill>
                <a:srgbClr val="000000"/>
              </a:solidFill>
              <a:uFillTx/>
              <a:latin typeface="Arial"/>
              <a:ea typeface="Arial"/>
              <a:cs typeface="Arial"/>
              <a:sym typeface="Arial"/>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Thêm khách hàng</a:t>
            </a:r>
          </a:p>
        </xdr:txBody>
      </xdr:sp>
    </xdr:grpSp>
    <xdr:clientData/>
  </xdr:twoCellAnchor>
  <xdr:twoCellAnchor>
    <xdr:from>
      <xdr:col>1</xdr:col>
      <xdr:colOff>2465990</xdr:colOff>
      <xdr:row>8</xdr:row>
      <xdr:rowOff>149858</xdr:rowOff>
    </xdr:from>
    <xdr:to>
      <xdr:col>2</xdr:col>
      <xdr:colOff>1602390</xdr:colOff>
      <xdr:row>11</xdr:row>
      <xdr:rowOff>248921</xdr:rowOff>
    </xdr:to>
    <xdr:sp macro="" textlink="">
      <xdr:nvSpPr>
        <xdr:cNvPr id="14" name="Shape 2"/>
        <xdr:cNvSpPr/>
      </xdr:nvSpPr>
      <xdr:spPr>
        <a:xfrm>
          <a:off x="2746571" y="3162416"/>
          <a:ext cx="1676400" cy="985110"/>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132907</xdr:colOff>
      <xdr:row>8</xdr:row>
      <xdr:rowOff>242993</xdr:rowOff>
    </xdr:from>
    <xdr:to>
      <xdr:col>2</xdr:col>
      <xdr:colOff>1373372</xdr:colOff>
      <xdr:row>11</xdr:row>
      <xdr:rowOff>181186</xdr:rowOff>
    </xdr:to>
    <xdr:sp macro="" textlink="">
      <xdr:nvSpPr>
        <xdr:cNvPr id="15" name="Shape 3"/>
        <xdr:cNvSpPr txBox="1"/>
      </xdr:nvSpPr>
      <xdr:spPr>
        <a:xfrm>
          <a:off x="2953488" y="3255551"/>
          <a:ext cx="1240465" cy="8242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endParaRPr sz="1100" b="0" i="0" u="none" strike="noStrike" cap="none" spc="0" baseline="0">
            <a:ln>
              <a:noFill/>
            </a:ln>
            <a:solidFill>
              <a:srgbClr val="000000"/>
            </a:solidFill>
            <a:uFillTx/>
            <a:latin typeface="Arial"/>
            <a:ea typeface="Arial"/>
            <a:cs typeface="Arial"/>
            <a:sym typeface="Arial"/>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Giá trị hợp đồng lớn hơn</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xdr:from>
      <xdr:col>1</xdr:col>
      <xdr:colOff>975360</xdr:colOff>
      <xdr:row>12</xdr:row>
      <xdr:rowOff>206744</xdr:rowOff>
    </xdr:from>
    <xdr:to>
      <xdr:col>2</xdr:col>
      <xdr:colOff>111760</xdr:colOff>
      <xdr:row>14</xdr:row>
      <xdr:rowOff>413488</xdr:rowOff>
    </xdr:to>
    <xdr:sp macro="" textlink="">
      <xdr:nvSpPr>
        <xdr:cNvPr id="16" name="Shape 2"/>
        <xdr:cNvSpPr/>
      </xdr:nvSpPr>
      <xdr:spPr>
        <a:xfrm>
          <a:off x="1255941" y="4518837"/>
          <a:ext cx="1676400" cy="959884"/>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1</xdr:col>
      <xdr:colOff>1092791</xdr:colOff>
      <xdr:row>13</xdr:row>
      <xdr:rowOff>88604</xdr:rowOff>
    </xdr:from>
    <xdr:to>
      <xdr:col>1</xdr:col>
      <xdr:colOff>2425308</xdr:colOff>
      <xdr:row>14</xdr:row>
      <xdr:rowOff>295349</xdr:rowOff>
    </xdr:to>
    <xdr:sp macro="" textlink="">
      <xdr:nvSpPr>
        <xdr:cNvPr id="17" name="Shape 3"/>
        <xdr:cNvSpPr txBox="1"/>
      </xdr:nvSpPr>
      <xdr:spPr>
        <a:xfrm>
          <a:off x="1373372" y="4651744"/>
          <a:ext cx="1332517" cy="70883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Sự hài lòng của khách hàng</a:t>
          </a:r>
        </a:p>
      </xdr:txBody>
    </xdr:sp>
    <xdr:clientData/>
  </xdr:twoCellAnchor>
  <xdr:twoCellAnchor>
    <xdr:from>
      <xdr:col>1</xdr:col>
      <xdr:colOff>2372360</xdr:colOff>
      <xdr:row>12</xdr:row>
      <xdr:rowOff>206745</xdr:rowOff>
    </xdr:from>
    <xdr:to>
      <xdr:col>2</xdr:col>
      <xdr:colOff>1508760</xdr:colOff>
      <xdr:row>14</xdr:row>
      <xdr:rowOff>428256</xdr:rowOff>
    </xdr:to>
    <xdr:sp macro="" textlink="">
      <xdr:nvSpPr>
        <xdr:cNvPr id="18" name="Shape 2"/>
        <xdr:cNvSpPr/>
      </xdr:nvSpPr>
      <xdr:spPr>
        <a:xfrm>
          <a:off x="2652941" y="4563140"/>
          <a:ext cx="1676400" cy="974651"/>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73579</xdr:colOff>
      <xdr:row>13</xdr:row>
      <xdr:rowOff>103373</xdr:rowOff>
    </xdr:from>
    <xdr:to>
      <xdr:col>2</xdr:col>
      <xdr:colOff>1297075</xdr:colOff>
      <xdr:row>14</xdr:row>
      <xdr:rowOff>251047</xdr:rowOff>
    </xdr:to>
    <xdr:sp macro="" textlink="">
      <xdr:nvSpPr>
        <xdr:cNvPr id="19" name="Shape 3"/>
        <xdr:cNvSpPr txBox="1"/>
      </xdr:nvSpPr>
      <xdr:spPr>
        <a:xfrm>
          <a:off x="2894160" y="4710815"/>
          <a:ext cx="1223496" cy="64976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Sự tham gia của nhân viên</a:t>
          </a:r>
        </a:p>
      </xdr:txBody>
    </xdr:sp>
    <xdr:clientData/>
  </xdr:twoCellAnchor>
  <xdr:twoCellAnchor>
    <xdr:from>
      <xdr:col>1</xdr:col>
      <xdr:colOff>968745</xdr:colOff>
      <xdr:row>3</xdr:row>
      <xdr:rowOff>338292</xdr:rowOff>
    </xdr:from>
    <xdr:to>
      <xdr:col>2</xdr:col>
      <xdr:colOff>39105</xdr:colOff>
      <xdr:row>5</xdr:row>
      <xdr:rowOff>315434</xdr:rowOff>
    </xdr:to>
    <xdr:sp macro="" textlink="">
      <xdr:nvSpPr>
        <xdr:cNvPr id="20" name="Shape 2"/>
        <xdr:cNvSpPr/>
      </xdr:nvSpPr>
      <xdr:spPr>
        <a:xfrm>
          <a:off x="1249326" y="1667362"/>
          <a:ext cx="1610360" cy="907491"/>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1</xdr:col>
      <xdr:colOff>1158692</xdr:colOff>
      <xdr:row>4</xdr:row>
      <xdr:rowOff>61433</xdr:rowOff>
    </xdr:from>
    <xdr:to>
      <xdr:col>1</xdr:col>
      <xdr:colOff>2382188</xdr:colOff>
      <xdr:row>5</xdr:row>
      <xdr:rowOff>150333</xdr:rowOff>
    </xdr:to>
    <xdr:sp macro="" textlink="">
      <xdr:nvSpPr>
        <xdr:cNvPr id="21" name="Shape 3"/>
        <xdr:cNvSpPr txBox="1"/>
      </xdr:nvSpPr>
      <xdr:spPr>
        <a:xfrm>
          <a:off x="1439273" y="1833526"/>
          <a:ext cx="1223496" cy="57622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Giảm chi phí</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xdr:from>
      <xdr:col>1</xdr:col>
      <xdr:colOff>2493749</xdr:colOff>
      <xdr:row>3</xdr:row>
      <xdr:rowOff>355599</xdr:rowOff>
    </xdr:from>
    <xdr:to>
      <xdr:col>2</xdr:col>
      <xdr:colOff>1580117</xdr:colOff>
      <xdr:row>5</xdr:row>
      <xdr:rowOff>342900</xdr:rowOff>
    </xdr:to>
    <xdr:sp macro="" textlink="">
      <xdr:nvSpPr>
        <xdr:cNvPr id="22" name="Shape 2"/>
        <xdr:cNvSpPr/>
      </xdr:nvSpPr>
      <xdr:spPr>
        <a:xfrm>
          <a:off x="2774330" y="1684669"/>
          <a:ext cx="1626368" cy="917650"/>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162442</xdr:colOff>
      <xdr:row>4</xdr:row>
      <xdr:rowOff>50800</xdr:rowOff>
    </xdr:from>
    <xdr:to>
      <xdr:col>2</xdr:col>
      <xdr:colOff>1402907</xdr:colOff>
      <xdr:row>5</xdr:row>
      <xdr:rowOff>215900</xdr:rowOff>
    </xdr:to>
    <xdr:sp macro="" textlink="">
      <xdr:nvSpPr>
        <xdr:cNvPr id="23" name="Shape 3"/>
        <xdr:cNvSpPr txBox="1"/>
      </xdr:nvSpPr>
      <xdr:spPr>
        <a:xfrm>
          <a:off x="2983023" y="1822893"/>
          <a:ext cx="1240465" cy="65242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Tăng doanh thu</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editAs="oneCell">
    <xdr:from>
      <xdr:col>1</xdr:col>
      <xdr:colOff>1689100</xdr:colOff>
      <xdr:row>16</xdr:row>
      <xdr:rowOff>114300</xdr:rowOff>
    </xdr:from>
    <xdr:to>
      <xdr:col>2</xdr:col>
      <xdr:colOff>787993</xdr:colOff>
      <xdr:row>20</xdr:row>
      <xdr:rowOff>76199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0" y="5003800"/>
          <a:ext cx="1638893" cy="1536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660400</xdr:colOff>
          <xdr:row>4</xdr:row>
          <xdr:rowOff>12700</xdr:rowOff>
        </xdr:from>
        <xdr:to>
          <xdr:col>15</xdr:col>
          <xdr:colOff>2311400</xdr:colOff>
          <xdr:row>4</xdr:row>
          <xdr:rowOff>495300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0" i="0" u="none" strike="noStrike" baseline="0">
                  <a:solidFill>
                    <a:srgbClr val="000000"/>
                  </a:solidFill>
                  <a:latin typeface="Lucida Grande"/>
                  <a:ea typeface="Lucida Grande"/>
                  <a:cs typeface="Lucida Grande"/>
                </a:rPr>
                <a:t>Sự hài lòng của khách hàng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xdr:row>
          <xdr:rowOff>508000</xdr:rowOff>
        </xdr:from>
        <xdr:to>
          <xdr:col>16</xdr:col>
          <xdr:colOff>228600</xdr:colOff>
          <xdr:row>5</xdr:row>
          <xdr:rowOff>215900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0" i="0" u="none" strike="noStrike" baseline="0">
                  <a:solidFill>
                    <a:srgbClr val="000000"/>
                  </a:solidFill>
                  <a:latin typeface="Lucida Grande"/>
                  <a:ea typeface="Lucida Grande"/>
                  <a:cs typeface="Lucida Grande"/>
                </a:rPr>
                <a:t>Sự tham gia của nhân viên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4</xdr:row>
          <xdr:rowOff>12700</xdr:rowOff>
        </xdr:from>
        <xdr:to>
          <xdr:col>21</xdr:col>
          <xdr:colOff>292100</xdr:colOff>
          <xdr:row>4</xdr:row>
          <xdr:rowOff>495300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0" i="0" u="none" strike="noStrike" baseline="0">
                  <a:solidFill>
                    <a:srgbClr val="000000"/>
                  </a:solidFill>
                  <a:latin typeface="Lucida Grande"/>
                  <a:ea typeface="Lucida Grande"/>
                  <a:cs typeface="Lucida Grande"/>
                </a:rPr>
                <a:t>Giảm chi phí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4</xdr:row>
          <xdr:rowOff>469900</xdr:rowOff>
        </xdr:from>
        <xdr:to>
          <xdr:col>21</xdr:col>
          <xdr:colOff>292100</xdr:colOff>
          <xdr:row>5</xdr:row>
          <xdr:rowOff>190500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ro-RO" sz="1300" b="0" i="0" u="none" strike="noStrike" baseline="0">
                  <a:solidFill>
                    <a:srgbClr val="000000"/>
                  </a:solidFill>
                  <a:latin typeface="Lucida Grande"/>
                  <a:ea typeface="Lucida Grande"/>
                  <a:cs typeface="Lucida Grande"/>
                </a:rPr>
                <a:t>Tăng doanh thu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558800</xdr:colOff>
          <xdr:row>4</xdr:row>
          <xdr:rowOff>0</xdr:rowOff>
        </xdr:from>
        <xdr:to>
          <xdr:col>25</xdr:col>
          <xdr:colOff>88900</xdr:colOff>
          <xdr:row>4</xdr:row>
          <xdr:rowOff>482600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fr-FR" sz="1300" b="0" i="0" u="none" strike="noStrike" baseline="0">
                  <a:solidFill>
                    <a:srgbClr val="000000"/>
                  </a:solidFill>
                  <a:latin typeface="Lucida Grande"/>
                  <a:ea typeface="Lucida Grande"/>
                  <a:cs typeface="Lucida Grande"/>
                </a:rPr>
                <a:t>Dài hạn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558800</xdr:colOff>
          <xdr:row>4</xdr:row>
          <xdr:rowOff>469900</xdr:rowOff>
        </xdr:from>
        <xdr:to>
          <xdr:col>25</xdr:col>
          <xdr:colOff>88900</xdr:colOff>
          <xdr:row>5</xdr:row>
          <xdr:rowOff>190500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Ngắn hạn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12700</xdr:rowOff>
        </xdr:from>
        <xdr:to>
          <xdr:col>8</xdr:col>
          <xdr:colOff>1993900</xdr:colOff>
          <xdr:row>9</xdr:row>
          <xdr:rowOff>114300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0" i="0" u="none" strike="noStrike" baseline="0">
                  <a:solidFill>
                    <a:srgbClr val="000000"/>
                  </a:solidFill>
                  <a:latin typeface="Lucida Grande"/>
                  <a:ea typeface="Lucida Grande"/>
                  <a:cs typeface="Lucida Grande"/>
                </a:rPr>
                <a:t>Cá nhân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8</xdr:row>
          <xdr:rowOff>12700</xdr:rowOff>
        </xdr:from>
        <xdr:to>
          <xdr:col>13</xdr:col>
          <xdr:colOff>406400</xdr:colOff>
          <xdr:row>9</xdr:row>
          <xdr:rowOff>114300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s-IS" sz="1300" b="0" i="0" u="none" strike="noStrike" baseline="0">
                  <a:solidFill>
                    <a:srgbClr val="000000"/>
                  </a:solidFill>
                  <a:latin typeface="Lucida Grande"/>
                  <a:ea typeface="Lucida Grande"/>
                  <a:cs typeface="Lucida Grande"/>
                </a:rPr>
                <a:t>Nhóm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13</xdr:row>
          <xdr:rowOff>25400</xdr:rowOff>
        </xdr:from>
        <xdr:to>
          <xdr:col>6</xdr:col>
          <xdr:colOff>25400</xdr:colOff>
          <xdr:row>13</xdr:row>
          <xdr:rowOff>431800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13</xdr:row>
          <xdr:rowOff>25400</xdr:rowOff>
        </xdr:from>
        <xdr:to>
          <xdr:col>7</xdr:col>
          <xdr:colOff>558800</xdr:colOff>
          <xdr:row>13</xdr:row>
          <xdr:rowOff>431800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59070</xdr:colOff>
      <xdr:row>3</xdr:row>
      <xdr:rowOff>73837</xdr:rowOff>
    </xdr:from>
    <xdr:to>
      <xdr:col>2</xdr:col>
      <xdr:colOff>457200</xdr:colOff>
      <xdr:row>16</xdr:row>
      <xdr:rowOff>228601</xdr:rowOff>
    </xdr:to>
    <xdr:cxnSp macro="">
      <xdr:nvCxnSpPr>
        <xdr:cNvPr id="2" name="Straight Connector 1"/>
        <xdr:cNvCxnSpPr/>
      </xdr:nvCxnSpPr>
      <xdr:spPr>
        <a:xfrm flipH="1" flipV="1">
          <a:off x="2878470" y="1597837"/>
          <a:ext cx="398130" cy="5895164"/>
        </a:xfrm>
        <a:prstGeom prst="line">
          <a:avLst/>
        </a:prstGeom>
        <a:noFill/>
        <a:ln w="12700" cap="flat">
          <a:solidFill>
            <a:schemeClr val="accent1"/>
          </a:solidFill>
          <a:prstDash val="solid"/>
          <a:miter lim="800000"/>
        </a:ln>
        <a:effectLst/>
        <a:sp3d/>
      </xdr:spPr>
      <xdr:style>
        <a:lnRef idx="0">
          <a:scrgbClr r="0" g="0" b="0"/>
        </a:lnRef>
        <a:fillRef idx="0">
          <a:scrgbClr r="0" g="0" b="0"/>
        </a:fillRef>
        <a:effectRef idx="0">
          <a:scrgbClr r="0" g="0" b="0"/>
        </a:effectRef>
        <a:fontRef idx="none"/>
      </xdr:style>
    </xdr:cxnSp>
    <xdr:clientData/>
  </xdr:twoCellAnchor>
  <xdr:twoCellAnchor>
    <xdr:from>
      <xdr:col>1</xdr:col>
      <xdr:colOff>2006600</xdr:colOff>
      <xdr:row>3</xdr:row>
      <xdr:rowOff>88604</xdr:rowOff>
    </xdr:from>
    <xdr:to>
      <xdr:col>1</xdr:col>
      <xdr:colOff>2466163</xdr:colOff>
      <xdr:row>16</xdr:row>
      <xdr:rowOff>241301</xdr:rowOff>
    </xdr:to>
    <xdr:cxnSp macro="">
      <xdr:nvCxnSpPr>
        <xdr:cNvPr id="3" name="Straight Connector 2"/>
        <xdr:cNvCxnSpPr/>
      </xdr:nvCxnSpPr>
      <xdr:spPr>
        <a:xfrm flipV="1">
          <a:off x="2286000" y="1612604"/>
          <a:ext cx="459563" cy="5893097"/>
        </a:xfrm>
        <a:prstGeom prst="line">
          <a:avLst/>
        </a:prstGeom>
        <a:noFill/>
        <a:ln w="12700" cap="flat">
          <a:solidFill>
            <a:schemeClr val="accent1"/>
          </a:solidFill>
          <a:prstDash val="solid"/>
          <a:miter lim="800000"/>
        </a:ln>
        <a:effectLst/>
        <a:sp3d/>
      </xdr:spPr>
      <xdr:style>
        <a:lnRef idx="0">
          <a:scrgbClr r="0" g="0" b="0"/>
        </a:lnRef>
        <a:fillRef idx="0">
          <a:scrgbClr r="0" g="0" b="0"/>
        </a:fillRef>
        <a:effectRef idx="0">
          <a:scrgbClr r="0" g="0" b="0"/>
        </a:effectRef>
        <a:fontRef idx="none"/>
      </xdr:style>
    </xdr:cxnSp>
    <xdr:clientData/>
  </xdr:twoCellAnchor>
  <xdr:twoCellAnchor>
    <xdr:from>
      <xdr:col>1</xdr:col>
      <xdr:colOff>1650823</xdr:colOff>
      <xdr:row>1</xdr:row>
      <xdr:rowOff>226646</xdr:rowOff>
    </xdr:from>
    <xdr:to>
      <xdr:col>2</xdr:col>
      <xdr:colOff>787223</xdr:colOff>
      <xdr:row>3</xdr:row>
      <xdr:rowOff>84409</xdr:rowOff>
    </xdr:to>
    <xdr:grpSp>
      <xdr:nvGrpSpPr>
        <xdr:cNvPr id="4" name="Group 4"/>
        <xdr:cNvGrpSpPr/>
      </xdr:nvGrpSpPr>
      <xdr:grpSpPr>
        <a:xfrm>
          <a:off x="1931404" y="669669"/>
          <a:ext cx="1676400" cy="935787"/>
          <a:chOff x="50800" y="-1253909"/>
          <a:chExt cx="1676400" cy="867413"/>
        </a:xfrm>
      </xdr:grpSpPr>
      <xdr:sp macro="" textlink="">
        <xdr:nvSpPr>
          <xdr:cNvPr id="5" name="Shape 2"/>
          <xdr:cNvSpPr/>
        </xdr:nvSpPr>
        <xdr:spPr>
          <a:xfrm>
            <a:off x="50800" y="-1253909"/>
            <a:ext cx="1676400" cy="867413"/>
          </a:xfrm>
          <a:prstGeom prst="ellipse">
            <a:avLst/>
          </a:prstGeom>
          <a:solidFill>
            <a:schemeClr val="tx1"/>
          </a:solidFill>
          <a:ln w="12700" cap="flat">
            <a:solidFill>
              <a:schemeClr val="accent4"/>
            </a:solidFill>
            <a:prstDash val="solid"/>
            <a:miter lim="800000"/>
          </a:ln>
          <a:effectLst/>
        </xdr:spPr>
        <xdr:txBody>
          <a:bodyPr/>
          <a:lstStyle/>
          <a:p>
            <a:endParaRPr/>
          </a:p>
        </xdr:txBody>
      </xdr:sp>
      <xdr:sp macro="" textlink="">
        <xdr:nvSpPr>
          <xdr:cNvPr id="6" name="Shape 3"/>
          <xdr:cNvSpPr txBox="1"/>
        </xdr:nvSpPr>
        <xdr:spPr>
          <a:xfrm>
            <a:off x="408350" y="-1172882"/>
            <a:ext cx="1092398" cy="70535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chemeClr val="bg1"/>
                </a:solidFill>
                <a:uFillTx/>
                <a:latin typeface="Arial"/>
                <a:ea typeface="Arial"/>
                <a:cs typeface="Arial"/>
                <a:sym typeface="Arial"/>
              </a:rPr>
              <a:t>Tăng trưởng </a:t>
            </a:r>
          </a:p>
        </xdr:txBody>
      </xdr:sp>
    </xdr:grpSp>
    <xdr:clientData/>
  </xdr:twoCellAnchor>
  <xdr:twoCellAnchor>
    <xdr:from>
      <xdr:col>1</xdr:col>
      <xdr:colOff>862829</xdr:colOff>
      <xdr:row>8</xdr:row>
      <xdr:rowOff>137158</xdr:rowOff>
    </xdr:from>
    <xdr:to>
      <xdr:col>1</xdr:col>
      <xdr:colOff>2539229</xdr:colOff>
      <xdr:row>11</xdr:row>
      <xdr:rowOff>236221</xdr:rowOff>
    </xdr:to>
    <xdr:grpSp>
      <xdr:nvGrpSpPr>
        <xdr:cNvPr id="7" name="Group 4"/>
        <xdr:cNvGrpSpPr/>
      </xdr:nvGrpSpPr>
      <xdr:grpSpPr>
        <a:xfrm>
          <a:off x="1143410" y="4109600"/>
          <a:ext cx="1676400" cy="1147551"/>
          <a:chOff x="165100" y="-396603"/>
          <a:chExt cx="1676400" cy="867412"/>
        </a:xfrm>
      </xdr:grpSpPr>
      <xdr:sp macro="" textlink="">
        <xdr:nvSpPr>
          <xdr:cNvPr id="8" name="Shape 2"/>
          <xdr:cNvSpPr/>
        </xdr:nvSpPr>
        <xdr:spPr>
          <a:xfrm>
            <a:off x="165100" y="-396603"/>
            <a:ext cx="1676400" cy="867412"/>
          </a:xfrm>
          <a:prstGeom prst="ellipse">
            <a:avLst/>
          </a:prstGeom>
          <a:solidFill>
            <a:schemeClr val="accent4"/>
          </a:solidFill>
          <a:ln w="12700" cap="flat">
            <a:solidFill>
              <a:schemeClr val="accent4"/>
            </a:solidFill>
            <a:prstDash val="solid"/>
            <a:miter lim="800000"/>
          </a:ln>
          <a:effectLst/>
        </xdr:spPr>
        <xdr:txBody>
          <a:bodyPr/>
          <a:lstStyle/>
          <a:p>
            <a:endParaRPr/>
          </a:p>
        </xdr:txBody>
      </xdr:sp>
      <xdr:sp macro="" textlink="">
        <xdr:nvSpPr>
          <xdr:cNvPr id="9" name="Shape 3"/>
          <xdr:cNvSpPr txBox="1"/>
        </xdr:nvSpPr>
        <xdr:spPr>
          <a:xfrm>
            <a:off x="391552" y="-224554"/>
            <a:ext cx="1223496" cy="50036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endParaRPr sz="1100" b="0" i="0" u="none" strike="noStrike" cap="none" spc="0" baseline="0">
              <a:ln>
                <a:noFill/>
              </a:ln>
              <a:solidFill>
                <a:srgbClr val="000000"/>
              </a:solidFill>
              <a:uFillTx/>
              <a:latin typeface="Arial"/>
              <a:ea typeface="Arial"/>
              <a:cs typeface="Arial"/>
              <a:sym typeface="Arial"/>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Thêm khách hàng</a:t>
            </a:r>
          </a:p>
        </xdr:txBody>
      </xdr:sp>
    </xdr:grpSp>
    <xdr:clientData/>
  </xdr:twoCellAnchor>
  <xdr:twoCellAnchor>
    <xdr:from>
      <xdr:col>1</xdr:col>
      <xdr:colOff>2465990</xdr:colOff>
      <xdr:row>8</xdr:row>
      <xdr:rowOff>149858</xdr:rowOff>
    </xdr:from>
    <xdr:to>
      <xdr:col>2</xdr:col>
      <xdr:colOff>1602390</xdr:colOff>
      <xdr:row>11</xdr:row>
      <xdr:rowOff>248921</xdr:rowOff>
    </xdr:to>
    <xdr:sp macro="" textlink="">
      <xdr:nvSpPr>
        <xdr:cNvPr id="10" name="Shape 2"/>
        <xdr:cNvSpPr/>
      </xdr:nvSpPr>
      <xdr:spPr>
        <a:xfrm>
          <a:off x="2745390" y="4124958"/>
          <a:ext cx="1676400" cy="988063"/>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132907</xdr:colOff>
      <xdr:row>8</xdr:row>
      <xdr:rowOff>242993</xdr:rowOff>
    </xdr:from>
    <xdr:to>
      <xdr:col>2</xdr:col>
      <xdr:colOff>1373372</xdr:colOff>
      <xdr:row>11</xdr:row>
      <xdr:rowOff>181186</xdr:rowOff>
    </xdr:to>
    <xdr:sp macro="" textlink="">
      <xdr:nvSpPr>
        <xdr:cNvPr id="11" name="Shape 3"/>
        <xdr:cNvSpPr txBox="1"/>
      </xdr:nvSpPr>
      <xdr:spPr>
        <a:xfrm>
          <a:off x="2952307" y="4218093"/>
          <a:ext cx="1240465" cy="82719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endParaRPr sz="1100" b="0" i="0" u="none" strike="noStrike" cap="none" spc="0" baseline="0">
            <a:ln>
              <a:noFill/>
            </a:ln>
            <a:solidFill>
              <a:srgbClr val="000000"/>
            </a:solidFill>
            <a:uFillTx/>
            <a:latin typeface="Arial"/>
            <a:ea typeface="Arial"/>
            <a:cs typeface="Arial"/>
            <a:sym typeface="Arial"/>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Giá trị hợp đồng lớn hơn</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xdr:from>
      <xdr:col>1</xdr:col>
      <xdr:colOff>975360</xdr:colOff>
      <xdr:row>12</xdr:row>
      <xdr:rowOff>206744</xdr:rowOff>
    </xdr:from>
    <xdr:to>
      <xdr:col>2</xdr:col>
      <xdr:colOff>111760</xdr:colOff>
      <xdr:row>14</xdr:row>
      <xdr:rowOff>413488</xdr:rowOff>
    </xdr:to>
    <xdr:sp macro="" textlink="">
      <xdr:nvSpPr>
        <xdr:cNvPr id="12" name="Shape 2"/>
        <xdr:cNvSpPr/>
      </xdr:nvSpPr>
      <xdr:spPr>
        <a:xfrm>
          <a:off x="1254760" y="5528044"/>
          <a:ext cx="1676400" cy="1248144"/>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1</xdr:col>
      <xdr:colOff>1092791</xdr:colOff>
      <xdr:row>13</xdr:row>
      <xdr:rowOff>88604</xdr:rowOff>
    </xdr:from>
    <xdr:to>
      <xdr:col>1</xdr:col>
      <xdr:colOff>2425308</xdr:colOff>
      <xdr:row>14</xdr:row>
      <xdr:rowOff>295349</xdr:rowOff>
    </xdr:to>
    <xdr:sp macro="" textlink="">
      <xdr:nvSpPr>
        <xdr:cNvPr id="13" name="Shape 3"/>
        <xdr:cNvSpPr txBox="1"/>
      </xdr:nvSpPr>
      <xdr:spPr>
        <a:xfrm>
          <a:off x="1372191" y="5663904"/>
          <a:ext cx="1332517" cy="99414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Sự hài lòng của khách hàng</a:t>
          </a:r>
        </a:p>
      </xdr:txBody>
    </xdr:sp>
    <xdr:clientData/>
  </xdr:twoCellAnchor>
  <xdr:twoCellAnchor>
    <xdr:from>
      <xdr:col>1</xdr:col>
      <xdr:colOff>2372360</xdr:colOff>
      <xdr:row>12</xdr:row>
      <xdr:rowOff>206745</xdr:rowOff>
    </xdr:from>
    <xdr:to>
      <xdr:col>2</xdr:col>
      <xdr:colOff>1508760</xdr:colOff>
      <xdr:row>14</xdr:row>
      <xdr:rowOff>428256</xdr:rowOff>
    </xdr:to>
    <xdr:sp macro="" textlink="">
      <xdr:nvSpPr>
        <xdr:cNvPr id="14" name="Shape 2"/>
        <xdr:cNvSpPr/>
      </xdr:nvSpPr>
      <xdr:spPr>
        <a:xfrm>
          <a:off x="2651760" y="5528045"/>
          <a:ext cx="1676400" cy="1262911"/>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73579</xdr:colOff>
      <xdr:row>13</xdr:row>
      <xdr:rowOff>103373</xdr:rowOff>
    </xdr:from>
    <xdr:to>
      <xdr:col>2</xdr:col>
      <xdr:colOff>1297075</xdr:colOff>
      <xdr:row>14</xdr:row>
      <xdr:rowOff>251047</xdr:rowOff>
    </xdr:to>
    <xdr:sp macro="" textlink="">
      <xdr:nvSpPr>
        <xdr:cNvPr id="15" name="Shape 3"/>
        <xdr:cNvSpPr txBox="1"/>
      </xdr:nvSpPr>
      <xdr:spPr>
        <a:xfrm>
          <a:off x="2892979" y="5678673"/>
          <a:ext cx="1223496" cy="9350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Sự tham gia của nhân viên</a:t>
          </a:r>
        </a:p>
      </xdr:txBody>
    </xdr:sp>
    <xdr:clientData/>
  </xdr:twoCellAnchor>
  <xdr:twoCellAnchor>
    <xdr:from>
      <xdr:col>1</xdr:col>
      <xdr:colOff>968745</xdr:colOff>
      <xdr:row>3</xdr:row>
      <xdr:rowOff>338292</xdr:rowOff>
    </xdr:from>
    <xdr:to>
      <xdr:col>2</xdr:col>
      <xdr:colOff>39105</xdr:colOff>
      <xdr:row>5</xdr:row>
      <xdr:rowOff>315434</xdr:rowOff>
    </xdr:to>
    <xdr:sp macro="" textlink="">
      <xdr:nvSpPr>
        <xdr:cNvPr id="16" name="Shape 2"/>
        <xdr:cNvSpPr/>
      </xdr:nvSpPr>
      <xdr:spPr>
        <a:xfrm>
          <a:off x="1248145" y="1862292"/>
          <a:ext cx="1610360" cy="1196342"/>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1</xdr:col>
      <xdr:colOff>1158692</xdr:colOff>
      <xdr:row>4</xdr:row>
      <xdr:rowOff>61433</xdr:rowOff>
    </xdr:from>
    <xdr:to>
      <xdr:col>1</xdr:col>
      <xdr:colOff>2382188</xdr:colOff>
      <xdr:row>5</xdr:row>
      <xdr:rowOff>150333</xdr:rowOff>
    </xdr:to>
    <xdr:sp macro="" textlink="">
      <xdr:nvSpPr>
        <xdr:cNvPr id="17" name="Shape 3"/>
        <xdr:cNvSpPr txBox="1"/>
      </xdr:nvSpPr>
      <xdr:spPr>
        <a:xfrm>
          <a:off x="1438092" y="2029933"/>
          <a:ext cx="1223496" cy="8636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Giảm chi phí</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xdr:from>
      <xdr:col>1</xdr:col>
      <xdr:colOff>2493749</xdr:colOff>
      <xdr:row>3</xdr:row>
      <xdr:rowOff>355599</xdr:rowOff>
    </xdr:from>
    <xdr:to>
      <xdr:col>2</xdr:col>
      <xdr:colOff>1580117</xdr:colOff>
      <xdr:row>5</xdr:row>
      <xdr:rowOff>342900</xdr:rowOff>
    </xdr:to>
    <xdr:sp macro="" textlink="">
      <xdr:nvSpPr>
        <xdr:cNvPr id="18" name="Shape 2"/>
        <xdr:cNvSpPr/>
      </xdr:nvSpPr>
      <xdr:spPr>
        <a:xfrm>
          <a:off x="2773149" y="1879599"/>
          <a:ext cx="1626368" cy="1206501"/>
        </a:xfrm>
        <a:prstGeom prst="ellipse">
          <a:avLst/>
        </a:prstGeom>
        <a:solidFill>
          <a:schemeClr val="accent4"/>
        </a:solidFill>
        <a:ln w="12700" cap="flat">
          <a:solidFill>
            <a:schemeClr val="accent4"/>
          </a:solidFill>
          <a:prstDash val="solid"/>
          <a:miter lim="800000"/>
        </a:ln>
        <a:effectLst/>
      </xdr:spPr>
      <xdr:txBody>
        <a:bodyPr/>
        <a:lstStyle/>
        <a:p>
          <a:endParaRPr/>
        </a:p>
      </xdr:txBody>
    </xdr:sp>
    <xdr:clientData/>
  </xdr:twoCellAnchor>
  <xdr:twoCellAnchor>
    <xdr:from>
      <xdr:col>2</xdr:col>
      <xdr:colOff>162442</xdr:colOff>
      <xdr:row>4</xdr:row>
      <xdr:rowOff>50800</xdr:rowOff>
    </xdr:from>
    <xdr:to>
      <xdr:col>2</xdr:col>
      <xdr:colOff>1402907</xdr:colOff>
      <xdr:row>5</xdr:row>
      <xdr:rowOff>215900</xdr:rowOff>
    </xdr:to>
    <xdr:sp macro="" textlink="">
      <xdr:nvSpPr>
        <xdr:cNvPr id="19" name="Shape 3"/>
        <xdr:cNvSpPr txBox="1"/>
      </xdr:nvSpPr>
      <xdr:spPr>
        <a:xfrm>
          <a:off x="2981842" y="2019300"/>
          <a:ext cx="1240465" cy="9398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rgbClr val="000000"/>
              </a:solidFill>
              <a:uFillTx/>
              <a:latin typeface="Arial"/>
              <a:ea typeface="Arial"/>
              <a:cs typeface="Arial"/>
              <a:sym typeface="Arial"/>
            </a:rPr>
            <a:t>Tăng doanh thu</a:t>
          </a:r>
          <a:endParaRPr sz="1100" b="0" i="0" u="none" strike="noStrike" cap="none" spc="0" baseline="0">
            <a:ln>
              <a:noFill/>
            </a:ln>
            <a:solidFill>
              <a:srgbClr val="000000"/>
            </a:solidFill>
            <a:uFillTx/>
            <a:latin typeface="Arial"/>
            <a:ea typeface="Arial"/>
            <a:cs typeface="Arial"/>
            <a:sym typeface="Arial"/>
          </a:endParaRPr>
        </a:p>
      </xdr:txBody>
    </xdr:sp>
    <xdr:clientData/>
  </xdr:twoCellAnchor>
  <xdr:twoCellAnchor editAs="oneCell">
    <xdr:from>
      <xdr:col>1</xdr:col>
      <xdr:colOff>1689100</xdr:colOff>
      <xdr:row>16</xdr:row>
      <xdr:rowOff>114300</xdr:rowOff>
    </xdr:from>
    <xdr:to>
      <xdr:col>2</xdr:col>
      <xdr:colOff>787993</xdr:colOff>
      <xdr:row>20</xdr:row>
      <xdr:rowOff>76199</xdr:rowOff>
    </xdr:to>
    <xdr:pic>
      <xdr:nvPicPr>
        <xdr:cNvPr id="20" name="Picture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0" y="7378700"/>
          <a:ext cx="1638893" cy="1536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660400</xdr:colOff>
          <xdr:row>4</xdr:row>
          <xdr:rowOff>12700</xdr:rowOff>
        </xdr:from>
        <xdr:to>
          <xdr:col>16</xdr:col>
          <xdr:colOff>114300</xdr:colOff>
          <xdr:row>4</xdr:row>
          <xdr:rowOff>495300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0" i="0" u="none" strike="noStrike" baseline="0">
                  <a:solidFill>
                    <a:srgbClr val="000000"/>
                  </a:solidFill>
                  <a:latin typeface="Lucida Grande"/>
                  <a:ea typeface="Lucida Grande"/>
                  <a:cs typeface="Lucida Grande"/>
                </a:rPr>
                <a:t>Sự hài lòng của khách hàng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xdr:row>
          <xdr:rowOff>508000</xdr:rowOff>
        </xdr:from>
        <xdr:to>
          <xdr:col>16</xdr:col>
          <xdr:colOff>419100</xdr:colOff>
          <xdr:row>5</xdr:row>
          <xdr:rowOff>215900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0" i="0" u="none" strike="noStrike" baseline="0">
                  <a:solidFill>
                    <a:srgbClr val="000000"/>
                  </a:solidFill>
                  <a:latin typeface="Lucida Grande"/>
                  <a:ea typeface="Lucida Grande"/>
                  <a:cs typeface="Lucida Grande"/>
                </a:rPr>
                <a:t>Sự tham gia của nhân viên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4</xdr:row>
          <xdr:rowOff>12700</xdr:rowOff>
        </xdr:from>
        <xdr:to>
          <xdr:col>21</xdr:col>
          <xdr:colOff>292100</xdr:colOff>
          <xdr:row>4</xdr:row>
          <xdr:rowOff>495300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0" i="0" u="none" strike="noStrike" baseline="0">
                  <a:solidFill>
                    <a:srgbClr val="000000"/>
                  </a:solidFill>
                  <a:latin typeface="Lucida Grande"/>
                  <a:ea typeface="Lucida Grande"/>
                  <a:cs typeface="Lucida Grande"/>
                </a:rPr>
                <a:t>Giảm chi phí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393700</xdr:colOff>
          <xdr:row>4</xdr:row>
          <xdr:rowOff>469900</xdr:rowOff>
        </xdr:from>
        <xdr:to>
          <xdr:col>21</xdr:col>
          <xdr:colOff>292100</xdr:colOff>
          <xdr:row>5</xdr:row>
          <xdr:rowOff>190500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ro-RO" sz="1300" b="0" i="0" u="none" strike="noStrike" baseline="0">
                  <a:solidFill>
                    <a:srgbClr val="000000"/>
                  </a:solidFill>
                  <a:latin typeface="Lucida Grande"/>
                  <a:ea typeface="Lucida Grande"/>
                  <a:cs typeface="Lucida Grande"/>
                </a:rPr>
                <a:t>Tăng doanh thu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558800</xdr:colOff>
          <xdr:row>4</xdr:row>
          <xdr:rowOff>0</xdr:rowOff>
        </xdr:from>
        <xdr:to>
          <xdr:col>25</xdr:col>
          <xdr:colOff>88900</xdr:colOff>
          <xdr:row>4</xdr:row>
          <xdr:rowOff>482600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fr-FR" sz="1300" b="0" i="0" u="none" strike="noStrike" baseline="0">
                  <a:solidFill>
                    <a:srgbClr val="000000"/>
                  </a:solidFill>
                  <a:latin typeface="Lucida Grande"/>
                  <a:ea typeface="Lucida Grande"/>
                  <a:cs typeface="Lucida Grande"/>
                </a:rPr>
                <a:t>Dài hạn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558800</xdr:colOff>
          <xdr:row>4</xdr:row>
          <xdr:rowOff>469900</xdr:rowOff>
        </xdr:from>
        <xdr:to>
          <xdr:col>25</xdr:col>
          <xdr:colOff>88900</xdr:colOff>
          <xdr:row>5</xdr:row>
          <xdr:rowOff>190500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Ngắn hạn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12700</xdr:rowOff>
        </xdr:from>
        <xdr:to>
          <xdr:col>8</xdr:col>
          <xdr:colOff>1993900</xdr:colOff>
          <xdr:row>9</xdr:row>
          <xdr:rowOff>114300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0" i="0" u="none" strike="noStrike" baseline="0">
                  <a:solidFill>
                    <a:srgbClr val="000000"/>
                  </a:solidFill>
                  <a:latin typeface="Lucida Grande"/>
                  <a:ea typeface="Lucida Grande"/>
                  <a:cs typeface="Lucida Grande"/>
                </a:rPr>
                <a:t>Cá nhân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8</xdr:row>
          <xdr:rowOff>12700</xdr:rowOff>
        </xdr:from>
        <xdr:to>
          <xdr:col>13</xdr:col>
          <xdr:colOff>406400</xdr:colOff>
          <xdr:row>9</xdr:row>
          <xdr:rowOff>114300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s-IS" sz="1300" b="0" i="0" u="none" strike="noStrike" baseline="0">
                  <a:solidFill>
                    <a:srgbClr val="000000"/>
                  </a:solidFill>
                  <a:latin typeface="Lucida Grande"/>
                  <a:ea typeface="Lucida Grande"/>
                  <a:cs typeface="Lucida Grande"/>
                </a:rPr>
                <a:t>Nhóm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13</xdr:row>
          <xdr:rowOff>25400</xdr:rowOff>
        </xdr:from>
        <xdr:to>
          <xdr:col>6</xdr:col>
          <xdr:colOff>25400</xdr:colOff>
          <xdr:row>13</xdr:row>
          <xdr:rowOff>431800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13</xdr:row>
          <xdr:rowOff>25400</xdr:rowOff>
        </xdr:from>
        <xdr:to>
          <xdr:col>8</xdr:col>
          <xdr:colOff>38100</xdr:colOff>
          <xdr:row>13</xdr:row>
          <xdr:rowOff>431800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91BD30"/>
      </a:accent1>
      <a:accent2>
        <a:srgbClr val="EB6982"/>
      </a:accent2>
      <a:accent3>
        <a:srgbClr val="40B0C2"/>
      </a:accent3>
      <a:accent4>
        <a:srgbClr val="E6C73D"/>
      </a:accent4>
      <a:accent5>
        <a:srgbClr val="A68C75"/>
      </a:accent5>
      <a:accent6>
        <a:srgbClr val="A64F8F"/>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19.xml"/><Relationship Id="rId12" Type="http://schemas.openxmlformats.org/officeDocument/2006/relationships/ctrlProp" Target="../ctrlProps/ctrlProp20.xml"/><Relationship Id="rId13"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11.xml"/><Relationship Id="rId4" Type="http://schemas.openxmlformats.org/officeDocument/2006/relationships/ctrlProp" Target="../ctrlProps/ctrlProp12.xml"/><Relationship Id="rId5" Type="http://schemas.openxmlformats.org/officeDocument/2006/relationships/ctrlProp" Target="../ctrlProps/ctrlProp13.xml"/><Relationship Id="rId6" Type="http://schemas.openxmlformats.org/officeDocument/2006/relationships/ctrlProp" Target="../ctrlProps/ctrlProp14.xml"/><Relationship Id="rId7" Type="http://schemas.openxmlformats.org/officeDocument/2006/relationships/ctrlProp" Target="../ctrlProps/ctrlProp15.xml"/><Relationship Id="rId8" Type="http://schemas.openxmlformats.org/officeDocument/2006/relationships/ctrlProp" Target="../ctrlProps/ctrlProp16.xml"/><Relationship Id="rId9" Type="http://schemas.openxmlformats.org/officeDocument/2006/relationships/ctrlProp" Target="../ctrlProps/ctrlProp17.xml"/><Relationship Id="rId10"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76"/>
  <sheetViews>
    <sheetView showGridLines="0" topLeftCell="D34" zoomScale="86" workbookViewId="0">
      <selection activeCell="F36" sqref="F36:H50"/>
    </sheetView>
  </sheetViews>
  <sheetFormatPr baseColWidth="10" defaultColWidth="8.85546875" defaultRowHeight="15.75" customHeight="1" x14ac:dyDescent="0"/>
  <cols>
    <col min="1" max="1" width="3.140625" style="1" customWidth="1"/>
    <col min="2" max="2" width="28.5703125" style="1" customWidth="1"/>
    <col min="3" max="3" width="20.28515625" style="1" customWidth="1"/>
    <col min="4" max="4" width="9" style="1" customWidth="1"/>
    <col min="5" max="5" width="21.140625" style="1" customWidth="1"/>
    <col min="6" max="6" width="6" style="1" customWidth="1"/>
    <col min="7" max="7" width="20.85546875" style="1" customWidth="1"/>
    <col min="8" max="8" width="8" style="1" customWidth="1"/>
    <col min="9" max="9" width="25.7109375" style="17" customWidth="1"/>
    <col min="10" max="10" width="11.7109375" style="17" customWidth="1"/>
    <col min="11" max="12" width="8.5703125" style="17" customWidth="1"/>
    <col min="13" max="13" width="8.7109375" style="17" customWidth="1"/>
    <col min="14" max="14" width="5.5703125" style="17" customWidth="1"/>
    <col min="15" max="15" width="11.7109375" style="17" customWidth="1"/>
    <col min="16" max="16" width="26.85546875" style="1" customWidth="1"/>
    <col min="17" max="17" width="8" style="1" customWidth="1"/>
    <col min="18" max="18" width="6.7109375" style="17" customWidth="1"/>
    <col min="19" max="19" width="6.7109375" style="1" customWidth="1"/>
    <col min="20" max="20" width="8.42578125" style="17" customWidth="1"/>
    <col min="21" max="21" width="8.42578125" style="1" customWidth="1"/>
    <col min="22" max="22" width="8.7109375" style="17" customWidth="1"/>
    <col min="23" max="23" width="9.140625" style="20" customWidth="1"/>
    <col min="24" max="24" width="7.85546875" style="20" customWidth="1"/>
    <col min="25" max="25" width="10.85546875" style="17" customWidth="1"/>
    <col min="26" max="26" width="6.7109375" style="17" customWidth="1"/>
    <col min="27" max="27" width="6.85546875" style="17" customWidth="1"/>
    <col min="28" max="28" width="12.85546875" style="1" customWidth="1"/>
    <col min="29" max="29" width="18.7109375" style="1" customWidth="1"/>
    <col min="30" max="30" width="18.85546875" style="1" customWidth="1"/>
    <col min="31" max="266" width="8.85546875" style="1" customWidth="1"/>
  </cols>
  <sheetData>
    <row r="1" spans="1:266" ht="35.25" customHeight="1">
      <c r="A1" s="2"/>
      <c r="B1" s="348"/>
      <c r="C1" s="348"/>
      <c r="D1" s="348"/>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66" ht="35.25" customHeight="1">
      <c r="A2" s="3"/>
      <c r="B2" s="25"/>
      <c r="C2" s="4"/>
      <c r="D2" s="6"/>
      <c r="E2" s="23"/>
      <c r="F2" s="23"/>
      <c r="G2" s="23"/>
      <c r="H2" s="23"/>
      <c r="I2" s="23"/>
      <c r="J2" s="26"/>
      <c r="K2" s="26"/>
      <c r="L2" s="270"/>
      <c r="M2" s="26"/>
      <c r="N2" s="26"/>
      <c r="O2" s="23"/>
      <c r="P2" s="23"/>
      <c r="Q2" s="23"/>
      <c r="R2" s="23"/>
      <c r="S2" s="23"/>
      <c r="T2" s="23"/>
      <c r="U2" s="23"/>
      <c r="V2" s="23"/>
      <c r="W2" s="23"/>
      <c r="X2" s="23"/>
      <c r="Y2" s="23"/>
      <c r="Z2" s="23"/>
      <c r="AA2" s="23"/>
      <c r="AB2" s="23"/>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row>
    <row r="3" spans="1:266" ht="50" customHeight="1">
      <c r="A3" s="3"/>
      <c r="B3" s="25"/>
      <c r="C3" s="4"/>
      <c r="D3" s="6"/>
      <c r="E3" s="349" t="s">
        <v>51</v>
      </c>
      <c r="F3" s="349"/>
      <c r="G3" s="349"/>
      <c r="H3" s="349"/>
      <c r="I3" s="349"/>
      <c r="J3" s="349"/>
      <c r="K3" s="349"/>
      <c r="L3" s="349"/>
      <c r="M3" s="349"/>
      <c r="N3" s="349"/>
      <c r="O3" s="349"/>
      <c r="P3" s="349"/>
      <c r="Q3" s="349"/>
      <c r="R3" s="349"/>
      <c r="S3" s="349"/>
      <c r="T3" s="349"/>
      <c r="U3" s="349"/>
      <c r="V3" s="349"/>
      <c r="W3" s="349"/>
      <c r="X3" s="349"/>
      <c r="Y3" s="349"/>
      <c r="Z3" s="349"/>
      <c r="AA3" s="349"/>
      <c r="AB3" s="349"/>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row>
    <row r="4" spans="1:266" ht="35" customHeight="1" thickBot="1">
      <c r="A4" s="3"/>
      <c r="B4" s="25"/>
      <c r="C4" s="4"/>
      <c r="D4" s="6"/>
      <c r="E4" s="23"/>
      <c r="F4" s="23"/>
      <c r="G4" s="23"/>
      <c r="H4" s="23"/>
      <c r="I4" s="23"/>
      <c r="J4" s="26"/>
      <c r="K4" s="26"/>
      <c r="L4" s="270"/>
      <c r="M4" s="26"/>
      <c r="N4" s="26"/>
      <c r="O4" s="23"/>
      <c r="P4" s="23"/>
      <c r="Q4" s="23"/>
      <c r="R4" s="23"/>
      <c r="S4" s="23"/>
      <c r="T4" s="23"/>
      <c r="U4" s="23"/>
      <c r="V4" s="23"/>
      <c r="W4" s="23"/>
      <c r="X4" s="23"/>
      <c r="Y4" s="23"/>
      <c r="Z4" s="23"/>
      <c r="AA4" s="23"/>
      <c r="AB4" s="23"/>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row>
    <row r="5" spans="1:266" ht="61" customHeight="1">
      <c r="A5" s="3"/>
      <c r="B5" s="4"/>
      <c r="C5" s="4"/>
      <c r="D5" s="6"/>
      <c r="E5" s="36" t="s">
        <v>5</v>
      </c>
      <c r="F5" s="311" t="s">
        <v>109</v>
      </c>
      <c r="G5" s="311"/>
      <c r="H5" s="311"/>
      <c r="I5" s="311"/>
      <c r="J5" s="311"/>
      <c r="K5" s="311"/>
      <c r="L5" s="311"/>
      <c r="M5" s="311"/>
      <c r="N5" s="311"/>
      <c r="O5" s="311"/>
      <c r="P5" s="28"/>
      <c r="Q5" s="28"/>
      <c r="R5" s="28"/>
      <c r="S5" s="28"/>
      <c r="T5" s="28"/>
      <c r="U5" s="28"/>
      <c r="V5" s="28"/>
      <c r="W5" s="28"/>
      <c r="X5" s="28"/>
      <c r="Y5" s="28"/>
      <c r="Z5" s="28"/>
      <c r="AA5" s="28"/>
      <c r="AB5" s="29"/>
    </row>
    <row r="6" spans="1:266" ht="38" customHeight="1">
      <c r="A6" s="3"/>
      <c r="B6" s="4"/>
      <c r="C6" s="4"/>
      <c r="D6" s="6"/>
      <c r="E6" s="116"/>
      <c r="F6" s="312" t="s">
        <v>110</v>
      </c>
      <c r="G6" s="312"/>
      <c r="H6" s="312"/>
      <c r="I6" s="312"/>
      <c r="J6" s="312"/>
      <c r="K6" s="312"/>
      <c r="L6" s="312"/>
      <c r="M6" s="312"/>
      <c r="N6" s="312"/>
      <c r="O6" s="312"/>
      <c r="P6" s="27"/>
      <c r="Q6" s="27"/>
      <c r="R6" s="27"/>
      <c r="S6" s="27"/>
      <c r="T6" s="27"/>
      <c r="U6" s="27"/>
      <c r="V6" s="27"/>
      <c r="W6" s="27"/>
      <c r="X6" s="27"/>
      <c r="Y6" s="27"/>
      <c r="Z6" s="27"/>
      <c r="AA6" s="27"/>
      <c r="AB6" s="30"/>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row>
    <row r="7" spans="1:266" ht="38" customHeight="1">
      <c r="A7" s="3"/>
      <c r="B7" s="4"/>
      <c r="C7" s="4"/>
      <c r="D7" s="6"/>
      <c r="E7" s="116"/>
      <c r="F7" s="312" t="s">
        <v>111</v>
      </c>
      <c r="G7" s="312"/>
      <c r="H7" s="312"/>
      <c r="I7" s="312"/>
      <c r="J7" s="312"/>
      <c r="K7" s="312"/>
      <c r="L7" s="312"/>
      <c r="M7" s="312"/>
      <c r="N7" s="312"/>
      <c r="O7" s="312"/>
      <c r="P7" s="27"/>
      <c r="Q7" s="27"/>
      <c r="R7" s="27"/>
      <c r="S7" s="27"/>
      <c r="T7" s="27"/>
      <c r="U7" s="27"/>
      <c r="V7" s="27"/>
      <c r="W7" s="27"/>
      <c r="X7" s="27"/>
      <c r="Y7" s="27"/>
      <c r="Z7" s="27"/>
      <c r="AA7" s="27"/>
      <c r="AB7" s="30"/>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row>
    <row r="8" spans="1:266" ht="21" customHeight="1">
      <c r="A8" s="3"/>
      <c r="B8" s="24" t="s">
        <v>0</v>
      </c>
      <c r="C8" s="6"/>
      <c r="D8" s="6"/>
      <c r="E8" s="38" t="s">
        <v>85</v>
      </c>
      <c r="F8" s="323" t="s">
        <v>112</v>
      </c>
      <c r="G8" s="324"/>
      <c r="H8" s="324"/>
      <c r="I8" s="324"/>
      <c r="J8" s="324"/>
      <c r="K8" s="324"/>
      <c r="L8" s="324"/>
      <c r="M8" s="324"/>
      <c r="N8" s="324"/>
      <c r="O8" s="324"/>
      <c r="P8" s="325"/>
      <c r="Q8" s="313">
        <v>1</v>
      </c>
      <c r="R8" s="316"/>
      <c r="S8" s="347"/>
      <c r="T8" s="313">
        <v>2</v>
      </c>
      <c r="U8" s="314"/>
      <c r="V8" s="315">
        <v>3</v>
      </c>
      <c r="W8" s="316"/>
      <c r="X8" s="314"/>
      <c r="Y8" s="315">
        <v>4</v>
      </c>
      <c r="Z8" s="314"/>
      <c r="AA8" s="315">
        <v>5</v>
      </c>
      <c r="AB8" s="370"/>
    </row>
    <row r="9" spans="1:266" ht="30" customHeight="1">
      <c r="A9" s="3"/>
      <c r="B9" s="24"/>
      <c r="C9" s="7"/>
      <c r="D9" s="6"/>
      <c r="E9" s="38" t="s">
        <v>6</v>
      </c>
      <c r="F9" s="320" t="s">
        <v>79</v>
      </c>
      <c r="G9" s="321"/>
      <c r="H9" s="321"/>
      <c r="I9" s="321"/>
      <c r="J9" s="321"/>
      <c r="K9" s="321"/>
      <c r="L9" s="321"/>
      <c r="M9" s="321"/>
      <c r="N9" s="321"/>
      <c r="O9" s="322"/>
      <c r="P9" s="40" t="s">
        <v>9</v>
      </c>
      <c r="Q9" s="317"/>
      <c r="R9" s="318"/>
      <c r="S9" s="319"/>
      <c r="T9" s="86"/>
      <c r="U9" s="87"/>
      <c r="V9" s="88"/>
      <c r="W9" s="89"/>
      <c r="X9" s="87"/>
      <c r="Y9" s="90"/>
      <c r="Z9" s="87"/>
      <c r="AA9" s="85"/>
      <c r="AB9" s="91"/>
    </row>
    <row r="10" spans="1:266" ht="20.5" customHeight="1">
      <c r="A10" s="3"/>
      <c r="B10" s="6"/>
      <c r="C10" s="6"/>
      <c r="D10" s="6"/>
      <c r="E10" s="38" t="s">
        <v>7</v>
      </c>
      <c r="F10" s="318"/>
      <c r="G10" s="318"/>
      <c r="H10" s="318"/>
      <c r="I10" s="318"/>
      <c r="J10" s="318"/>
      <c r="K10" s="318"/>
      <c r="L10" s="318"/>
      <c r="M10" s="318"/>
      <c r="N10" s="318"/>
      <c r="O10" s="319"/>
      <c r="P10" s="40" t="s">
        <v>10</v>
      </c>
      <c r="Q10" s="317"/>
      <c r="R10" s="318"/>
      <c r="S10" s="319"/>
      <c r="T10" s="86"/>
      <c r="U10" s="87"/>
      <c r="V10" s="88"/>
      <c r="W10" s="89"/>
      <c r="X10" s="87"/>
      <c r="Y10" s="90"/>
      <c r="Z10" s="87"/>
      <c r="AA10" s="85"/>
      <c r="AB10" s="91"/>
    </row>
    <row r="11" spans="1:266" ht="20.5" customHeight="1">
      <c r="A11" s="3"/>
      <c r="B11" s="6"/>
      <c r="C11" s="7"/>
      <c r="D11" s="6"/>
      <c r="E11" s="38" t="s">
        <v>8</v>
      </c>
      <c r="F11" s="356">
        <f>Y15</f>
        <v>193200</v>
      </c>
      <c r="G11" s="357"/>
      <c r="H11" s="357"/>
      <c r="I11" s="357"/>
      <c r="J11" s="357"/>
      <c r="K11" s="357"/>
      <c r="L11" s="357"/>
      <c r="M11" s="357"/>
      <c r="N11" s="357"/>
      <c r="O11" s="358"/>
      <c r="P11" s="40" t="s">
        <v>11</v>
      </c>
      <c r="Q11" s="317"/>
      <c r="R11" s="318"/>
      <c r="S11" s="319"/>
      <c r="T11" s="86"/>
      <c r="U11" s="87"/>
      <c r="V11" s="88"/>
      <c r="W11" s="89"/>
      <c r="X11" s="87"/>
      <c r="Y11" s="90"/>
      <c r="Z11" s="87"/>
      <c r="AA11" s="85"/>
      <c r="AB11" s="91"/>
    </row>
    <row r="12" spans="1:266" ht="36" customHeight="1" thickBot="1">
      <c r="A12" s="3"/>
      <c r="B12" s="24" t="s">
        <v>1</v>
      </c>
      <c r="C12" s="6"/>
      <c r="D12" s="6"/>
      <c r="E12" s="39" t="s">
        <v>88</v>
      </c>
      <c r="F12" s="359">
        <v>43707</v>
      </c>
      <c r="G12" s="360"/>
      <c r="H12" s="360"/>
      <c r="I12" s="360"/>
      <c r="J12" s="360"/>
      <c r="K12" s="360"/>
      <c r="L12" s="360"/>
      <c r="M12" s="360"/>
      <c r="N12" s="360"/>
      <c r="O12" s="361"/>
      <c r="P12" s="41" t="s">
        <v>89</v>
      </c>
      <c r="Q12" s="371">
        <v>43738</v>
      </c>
      <c r="R12" s="372"/>
      <c r="S12" s="373"/>
      <c r="T12" s="92"/>
      <c r="U12" s="93"/>
      <c r="V12" s="94"/>
      <c r="W12" s="95"/>
      <c r="X12" s="93"/>
      <c r="Y12" s="96"/>
      <c r="Z12" s="93"/>
      <c r="AA12" s="97"/>
      <c r="AB12" s="98"/>
    </row>
    <row r="13" spans="1:266" ht="20.5" customHeight="1" thickBot="1">
      <c r="A13" s="3"/>
      <c r="B13" s="6"/>
      <c r="C13" s="7"/>
      <c r="D13" s="6"/>
      <c r="E13" s="8"/>
      <c r="F13" s="8"/>
      <c r="G13" s="8"/>
      <c r="H13" s="8"/>
      <c r="I13" s="22"/>
      <c r="J13" s="22"/>
      <c r="K13" s="22"/>
      <c r="L13" s="22"/>
      <c r="M13" s="22"/>
      <c r="N13" s="22"/>
      <c r="O13" s="22"/>
      <c r="P13" s="8"/>
      <c r="Q13" s="8"/>
      <c r="R13" s="8"/>
      <c r="S13" s="8"/>
      <c r="T13" s="8"/>
      <c r="U13" s="8"/>
      <c r="V13" s="8"/>
      <c r="W13" s="18"/>
      <c r="X13" s="18"/>
      <c r="Y13" s="8"/>
      <c r="Z13" s="8"/>
      <c r="AA13" s="22"/>
      <c r="AB13" s="22"/>
    </row>
    <row r="14" spans="1:266" ht="62" customHeight="1">
      <c r="A14" s="3"/>
      <c r="B14" s="6"/>
      <c r="C14" s="6"/>
      <c r="D14" s="6"/>
      <c r="E14" s="37" t="s">
        <v>113</v>
      </c>
      <c r="F14" s="271"/>
      <c r="G14" s="287" t="s">
        <v>114</v>
      </c>
      <c r="H14" s="31"/>
      <c r="I14" s="305" t="s">
        <v>115</v>
      </c>
      <c r="J14" s="31" t="s">
        <v>116</v>
      </c>
      <c r="K14" s="34" t="s">
        <v>13</v>
      </c>
      <c r="L14" s="292" t="s">
        <v>117</v>
      </c>
      <c r="M14" s="35" t="s">
        <v>14</v>
      </c>
      <c r="N14" s="33" t="s">
        <v>13</v>
      </c>
      <c r="O14" s="32" t="s">
        <v>15</v>
      </c>
      <c r="P14" s="37" t="s">
        <v>12</v>
      </c>
      <c r="Q14" s="272"/>
      <c r="R14" s="272"/>
      <c r="S14" s="272"/>
      <c r="T14" s="272"/>
      <c r="U14" s="272"/>
      <c r="V14" s="273"/>
      <c r="W14" s="31" t="s">
        <v>116</v>
      </c>
      <c r="X14" s="33" t="s">
        <v>13</v>
      </c>
      <c r="Y14" s="34" t="s">
        <v>117</v>
      </c>
      <c r="Z14" s="35" t="s">
        <v>14</v>
      </c>
      <c r="AA14" s="33" t="s">
        <v>13</v>
      </c>
      <c r="AB14" s="32" t="s">
        <v>15</v>
      </c>
    </row>
    <row r="15" spans="1:266" ht="40" customHeight="1">
      <c r="A15" s="3"/>
      <c r="B15" s="6"/>
      <c r="C15" s="6"/>
      <c r="D15" s="6"/>
      <c r="E15" s="49" t="s">
        <v>85</v>
      </c>
      <c r="F15" s="365"/>
      <c r="G15" s="366"/>
      <c r="H15" s="366"/>
      <c r="I15" s="290" t="s">
        <v>53</v>
      </c>
      <c r="J15" s="288"/>
      <c r="K15" s="141"/>
      <c r="L15" s="293"/>
      <c r="M15" s="47"/>
      <c r="N15" s="45"/>
      <c r="O15" s="142"/>
      <c r="P15" s="49" t="s">
        <v>85</v>
      </c>
      <c r="Q15" s="367" t="str">
        <f>F8</f>
        <v>Tăng 40% hạn mức thẻ Taxi cho nhóm Sales</v>
      </c>
      <c r="R15" s="368"/>
      <c r="S15" s="368"/>
      <c r="T15" s="368"/>
      <c r="U15" s="368"/>
      <c r="V15" s="369"/>
      <c r="W15" s="50"/>
      <c r="X15" s="51"/>
      <c r="Y15" s="135">
        <f>Y19+Y20+Y22</f>
        <v>193200</v>
      </c>
      <c r="Z15" s="53"/>
      <c r="AA15" s="54"/>
      <c r="AB15" s="136">
        <f>AB18</f>
        <v>1920000</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row>
    <row r="16" spans="1:266" ht="31" customHeight="1">
      <c r="A16" s="3"/>
      <c r="B16" s="24" t="s">
        <v>2</v>
      </c>
      <c r="C16" s="7"/>
      <c r="D16" s="6"/>
      <c r="E16" s="44" t="s">
        <v>16</v>
      </c>
      <c r="F16" s="378"/>
      <c r="G16" s="379"/>
      <c r="H16" s="379"/>
      <c r="I16" s="290"/>
      <c r="J16" s="288"/>
      <c r="K16" s="46"/>
      <c r="L16" s="294"/>
      <c r="M16" s="47"/>
      <c r="N16" s="45"/>
      <c r="O16" s="48"/>
      <c r="P16" s="49" t="s">
        <v>16</v>
      </c>
      <c r="Q16" s="350" t="s">
        <v>118</v>
      </c>
      <c r="R16" s="351"/>
      <c r="S16" s="351"/>
      <c r="T16" s="351"/>
      <c r="U16" s="351"/>
      <c r="V16" s="352"/>
      <c r="W16" s="50"/>
      <c r="X16" s="51"/>
      <c r="Y16" s="52"/>
      <c r="Z16" s="53"/>
      <c r="AA16" s="54"/>
      <c r="AB16" s="55"/>
      <c r="AC16" s="17"/>
    </row>
    <row r="17" spans="1:266" ht="31" customHeight="1">
      <c r="A17" s="3"/>
      <c r="B17" s="9"/>
      <c r="C17" s="6"/>
      <c r="D17" s="6"/>
      <c r="E17" s="56" t="s">
        <v>17</v>
      </c>
      <c r="F17" s="365" t="s">
        <v>119</v>
      </c>
      <c r="G17" s="366"/>
      <c r="H17" s="366"/>
      <c r="I17" s="290"/>
      <c r="J17" s="288"/>
      <c r="K17" s="137"/>
      <c r="L17" s="295"/>
      <c r="M17" s="138"/>
      <c r="N17" s="139"/>
      <c r="O17" s="140"/>
      <c r="P17" s="56" t="s">
        <v>20</v>
      </c>
      <c r="Q17" s="385" t="s">
        <v>120</v>
      </c>
      <c r="R17" s="386"/>
      <c r="S17" s="386"/>
      <c r="T17" s="386"/>
      <c r="U17" s="386"/>
      <c r="V17" s="387"/>
      <c r="W17" s="50"/>
      <c r="X17" s="51"/>
      <c r="Y17" s="61"/>
      <c r="Z17" s="57"/>
      <c r="AA17" s="143"/>
      <c r="AB17" s="144"/>
      <c r="AC17" s="99"/>
    </row>
    <row r="18" spans="1:266" ht="31" customHeight="1">
      <c r="A18" s="3"/>
      <c r="C18" s="6"/>
      <c r="D18" s="6"/>
      <c r="E18" s="58" t="s">
        <v>18</v>
      </c>
      <c r="F18" s="378" t="s">
        <v>121</v>
      </c>
      <c r="G18" s="379"/>
      <c r="H18" s="379"/>
      <c r="I18" s="290"/>
      <c r="J18" s="288"/>
      <c r="K18" s="46"/>
      <c r="L18" s="294"/>
      <c r="M18" s="47">
        <f>Z18</f>
        <v>8080.8080808080813</v>
      </c>
      <c r="N18" s="45">
        <f>2*20*80%</f>
        <v>32</v>
      </c>
      <c r="O18" s="48">
        <f>M18*N18</f>
        <v>258585.8585858586</v>
      </c>
      <c r="P18" s="58" t="s">
        <v>21</v>
      </c>
      <c r="Q18" s="362" t="s">
        <v>122</v>
      </c>
      <c r="R18" s="363"/>
      <c r="S18" s="363"/>
      <c r="T18" s="363"/>
      <c r="U18" s="363"/>
      <c r="V18" s="364"/>
      <c r="W18" s="59"/>
      <c r="X18" s="60"/>
      <c r="Y18" s="61"/>
      <c r="Z18" s="57">
        <f>AB18/AA18</f>
        <v>8080.8080808080813</v>
      </c>
      <c r="AA18" s="280">
        <f>4*22*3*90%</f>
        <v>237.6</v>
      </c>
      <c r="AB18" s="62">
        <f>4800000*40%</f>
        <v>1920000</v>
      </c>
      <c r="AC18" s="17"/>
    </row>
    <row r="19" spans="1:266" ht="31" customHeight="1">
      <c r="A19" s="3"/>
      <c r="B19" s="340" t="s">
        <v>4</v>
      </c>
      <c r="C19" s="10"/>
      <c r="D19" s="6"/>
      <c r="E19" s="63" t="s">
        <v>19</v>
      </c>
      <c r="F19" s="380" t="s">
        <v>123</v>
      </c>
      <c r="G19" s="381"/>
      <c r="H19" s="381"/>
      <c r="I19" s="290"/>
      <c r="J19" s="288">
        <f>M19/K19</f>
        <v>4285.7142857142853</v>
      </c>
      <c r="K19" s="46">
        <v>7</v>
      </c>
      <c r="L19" s="294">
        <v>30000</v>
      </c>
      <c r="M19" s="47">
        <v>30000</v>
      </c>
      <c r="N19" s="45"/>
      <c r="O19" s="48"/>
      <c r="P19" s="63" t="s">
        <v>22</v>
      </c>
      <c r="Q19" s="281" t="s">
        <v>124</v>
      </c>
      <c r="R19" s="282"/>
      <c r="S19" s="282"/>
      <c r="T19" s="282"/>
      <c r="U19" s="282"/>
      <c r="V19" s="283"/>
      <c r="W19" s="284">
        <f>J19*140%</f>
        <v>5999.9999999999991</v>
      </c>
      <c r="X19" s="60">
        <v>7</v>
      </c>
      <c r="Y19" s="61">
        <f>W19*X19</f>
        <v>41999.999999999993</v>
      </c>
      <c r="Z19" s="57"/>
      <c r="AA19" s="143"/>
      <c r="AB19" s="145"/>
      <c r="AC19" s="17"/>
    </row>
    <row r="20" spans="1:266" ht="31" customHeight="1">
      <c r="A20" s="3"/>
      <c r="B20" s="340"/>
      <c r="C20" s="10"/>
      <c r="D20" s="6"/>
      <c r="E20" s="44"/>
      <c r="F20" s="131"/>
      <c r="G20" s="68"/>
      <c r="H20" s="64"/>
      <c r="I20" s="290"/>
      <c r="J20" s="288"/>
      <c r="K20" s="46"/>
      <c r="L20" s="294"/>
      <c r="M20" s="47"/>
      <c r="N20" s="45"/>
      <c r="O20" s="48"/>
      <c r="P20" s="63" t="s">
        <v>23</v>
      </c>
      <c r="Q20" s="281" t="s">
        <v>125</v>
      </c>
      <c r="R20" s="285"/>
      <c r="S20" s="285"/>
      <c r="T20" s="285"/>
      <c r="U20" s="285"/>
      <c r="V20" s="286"/>
      <c r="W20" s="59">
        <f>18000/22</f>
        <v>818.18181818181813</v>
      </c>
      <c r="X20" s="60">
        <f>20%*22*7*3</f>
        <v>92.4</v>
      </c>
      <c r="Y20" s="61">
        <f>W20*X20</f>
        <v>75600</v>
      </c>
      <c r="Z20" s="57"/>
      <c r="AA20" s="65"/>
      <c r="AB20" s="62"/>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row>
    <row r="21" spans="1:266" ht="31" customHeight="1">
      <c r="A21" s="3"/>
      <c r="B21" s="340"/>
      <c r="C21" s="10"/>
      <c r="D21" s="6"/>
      <c r="E21" s="44"/>
      <c r="F21" s="131"/>
      <c r="G21" s="68"/>
      <c r="H21" s="64"/>
      <c r="I21" s="290"/>
      <c r="J21" s="288"/>
      <c r="K21" s="46"/>
      <c r="L21" s="294"/>
      <c r="M21" s="47"/>
      <c r="N21" s="45"/>
      <c r="O21" s="48"/>
      <c r="P21" s="58" t="s">
        <v>24</v>
      </c>
      <c r="Q21" s="362" t="s">
        <v>126</v>
      </c>
      <c r="R21" s="363"/>
      <c r="S21" s="363"/>
      <c r="T21" s="363"/>
      <c r="U21" s="363"/>
      <c r="V21" s="364"/>
      <c r="W21" s="59"/>
      <c r="X21" s="60"/>
      <c r="Y21" s="61"/>
      <c r="Z21" s="57"/>
      <c r="AA21" s="143"/>
      <c r="AB21" s="146"/>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row>
    <row r="22" spans="1:266" ht="31" customHeight="1">
      <c r="A22" s="3"/>
      <c r="B22" s="117"/>
      <c r="C22" s="117"/>
      <c r="D22" s="6"/>
      <c r="E22" s="44"/>
      <c r="F22" s="131"/>
      <c r="G22" s="68"/>
      <c r="H22" s="64"/>
      <c r="I22" s="290"/>
      <c r="J22" s="288"/>
      <c r="K22" s="46"/>
      <c r="L22" s="294"/>
      <c r="M22" s="47"/>
      <c r="N22" s="45"/>
      <c r="O22" s="48"/>
      <c r="P22" s="63" t="s">
        <v>25</v>
      </c>
      <c r="Q22" s="281" t="s">
        <v>125</v>
      </c>
      <c r="R22" s="285"/>
      <c r="S22" s="285"/>
      <c r="T22" s="285"/>
      <c r="U22" s="285"/>
      <c r="V22" s="286"/>
      <c r="W22" s="59">
        <f>18000/22</f>
        <v>818.18181818181813</v>
      </c>
      <c r="X22" s="60">
        <f>20%*22*7*3</f>
        <v>92.4</v>
      </c>
      <c r="Y22" s="61">
        <f>W22*X22</f>
        <v>75600</v>
      </c>
      <c r="Z22" s="53"/>
      <c r="AA22" s="143"/>
      <c r="AB22" s="146"/>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row>
    <row r="23" spans="1:266" ht="31" customHeight="1">
      <c r="A23" s="419" t="s">
        <v>52</v>
      </c>
      <c r="B23" s="420"/>
      <c r="C23" s="420"/>
      <c r="D23" s="6"/>
      <c r="E23" s="44"/>
      <c r="F23" s="131"/>
      <c r="G23" s="68"/>
      <c r="H23" s="64"/>
      <c r="I23" s="290"/>
      <c r="J23" s="288"/>
      <c r="K23" s="46"/>
      <c r="L23" s="294"/>
      <c r="M23" s="47"/>
      <c r="N23" s="45"/>
      <c r="O23" s="48"/>
      <c r="P23" s="63" t="s">
        <v>26</v>
      </c>
      <c r="Q23" s="353"/>
      <c r="R23" s="354"/>
      <c r="S23" s="354"/>
      <c r="T23" s="354"/>
      <c r="U23" s="354"/>
      <c r="V23" s="355"/>
      <c r="W23" s="59"/>
      <c r="X23" s="60"/>
      <c r="Y23" s="61"/>
      <c r="Z23" s="57"/>
      <c r="AA23" s="65"/>
      <c r="AB23" s="62"/>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row>
    <row r="24" spans="1:266" ht="31" customHeight="1">
      <c r="A24" s="3"/>
      <c r="B24" s="418" t="s">
        <v>3</v>
      </c>
      <c r="C24" s="418"/>
      <c r="D24" s="6"/>
      <c r="E24" s="44"/>
      <c r="F24" s="131"/>
      <c r="G24" s="68"/>
      <c r="H24" s="64"/>
      <c r="I24" s="290"/>
      <c r="J24" s="288"/>
      <c r="K24" s="46"/>
      <c r="L24" s="294"/>
      <c r="M24" s="47"/>
      <c r="N24" s="45"/>
      <c r="O24" s="48"/>
      <c r="P24" s="58" t="s">
        <v>27</v>
      </c>
      <c r="Q24" s="350"/>
      <c r="R24" s="351"/>
      <c r="S24" s="351"/>
      <c r="T24" s="351"/>
      <c r="U24" s="351"/>
      <c r="V24" s="352"/>
      <c r="W24" s="59"/>
      <c r="X24" s="60"/>
      <c r="Y24" s="61"/>
      <c r="Z24" s="57"/>
      <c r="AA24" s="143"/>
      <c r="AB24" s="146"/>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row>
    <row r="25" spans="1:266" ht="31" customHeight="1">
      <c r="A25" s="3"/>
      <c r="B25" s="10"/>
      <c r="C25" s="10"/>
      <c r="D25" s="6"/>
      <c r="E25" s="44"/>
      <c r="F25" s="131"/>
      <c r="G25" s="68"/>
      <c r="H25" s="64"/>
      <c r="I25" s="290"/>
      <c r="J25" s="288"/>
      <c r="K25" s="46"/>
      <c r="L25" s="294"/>
      <c r="M25" s="47"/>
      <c r="N25" s="45"/>
      <c r="O25" s="48"/>
      <c r="P25" s="63" t="s">
        <v>28</v>
      </c>
      <c r="Q25" s="353"/>
      <c r="R25" s="354"/>
      <c r="S25" s="354"/>
      <c r="T25" s="354"/>
      <c r="U25" s="354"/>
      <c r="V25" s="355"/>
      <c r="W25" s="59"/>
      <c r="X25" s="60"/>
      <c r="Y25" s="52"/>
      <c r="Z25" s="53"/>
      <c r="AA25" s="143"/>
      <c r="AB25" s="145"/>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row>
    <row r="26" spans="1:266" ht="31" customHeight="1">
      <c r="A26" s="3"/>
      <c r="B26" s="10"/>
      <c r="C26" s="10"/>
      <c r="D26" s="6"/>
      <c r="E26" s="44"/>
      <c r="F26" s="131"/>
      <c r="G26" s="68"/>
      <c r="H26" s="64"/>
      <c r="I26" s="290"/>
      <c r="J26" s="288"/>
      <c r="K26" s="46"/>
      <c r="L26" s="294"/>
      <c r="M26" s="47"/>
      <c r="N26" s="45"/>
      <c r="O26" s="48"/>
      <c r="P26" s="63" t="s">
        <v>29</v>
      </c>
      <c r="Q26" s="353"/>
      <c r="R26" s="354"/>
      <c r="S26" s="354"/>
      <c r="T26" s="354"/>
      <c r="U26" s="354"/>
      <c r="V26" s="355"/>
      <c r="W26" s="59"/>
      <c r="X26" s="60"/>
      <c r="Y26" s="61"/>
      <c r="Z26" s="57"/>
      <c r="AA26" s="65"/>
      <c r="AB26" s="62"/>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row>
    <row r="27" spans="1:266" ht="31" customHeight="1">
      <c r="A27" s="3"/>
      <c r="B27" s="11"/>
      <c r="C27" s="12"/>
      <c r="D27" s="6"/>
      <c r="E27" s="66"/>
      <c r="F27" s="67"/>
      <c r="G27" s="68"/>
      <c r="H27" s="68"/>
      <c r="I27" s="290"/>
      <c r="J27" s="288"/>
      <c r="K27" s="46"/>
      <c r="L27" s="294"/>
      <c r="M27" s="47"/>
      <c r="N27" s="45"/>
      <c r="O27" s="48"/>
      <c r="P27" s="69" t="s">
        <v>30</v>
      </c>
      <c r="Q27" s="367"/>
      <c r="R27" s="400"/>
      <c r="S27" s="400"/>
      <c r="T27" s="400"/>
      <c r="U27" s="400"/>
      <c r="V27" s="401"/>
      <c r="W27" s="50"/>
      <c r="X27" s="51"/>
      <c r="Y27" s="52"/>
      <c r="Z27" s="53"/>
      <c r="AA27" s="54"/>
      <c r="AB27" s="55"/>
    </row>
    <row r="28" spans="1:266" ht="31" customHeight="1">
      <c r="A28" s="3"/>
      <c r="B28" s="11"/>
      <c r="C28" s="12"/>
      <c r="D28" s="6"/>
      <c r="E28" s="66"/>
      <c r="F28" s="67"/>
      <c r="G28" s="68"/>
      <c r="H28" s="68"/>
      <c r="I28" s="290"/>
      <c r="J28" s="288"/>
      <c r="K28" s="46"/>
      <c r="L28" s="294"/>
      <c r="M28" s="47"/>
      <c r="N28" s="45"/>
      <c r="O28" s="48"/>
      <c r="P28" s="70" t="s">
        <v>54</v>
      </c>
      <c r="Q28" s="382"/>
      <c r="R28" s="383"/>
      <c r="S28" s="383"/>
      <c r="T28" s="383"/>
      <c r="U28" s="383"/>
      <c r="V28" s="384"/>
      <c r="W28" s="59"/>
      <c r="X28" s="60"/>
      <c r="Y28" s="52"/>
      <c r="Z28" s="53"/>
      <c r="AA28" s="54"/>
      <c r="AB28" s="55"/>
    </row>
    <row r="29" spans="1:266" ht="31" customHeight="1">
      <c r="A29" s="3"/>
      <c r="B29" s="11"/>
      <c r="C29" s="12"/>
      <c r="D29" s="6"/>
      <c r="E29" s="71"/>
      <c r="F29" s="72"/>
      <c r="G29" s="72"/>
      <c r="H29" s="72"/>
      <c r="I29" s="290"/>
      <c r="J29" s="288"/>
      <c r="K29" s="46"/>
      <c r="L29" s="294"/>
      <c r="M29" s="47"/>
      <c r="N29" s="45"/>
      <c r="O29" s="48"/>
      <c r="P29" s="63" t="s">
        <v>55</v>
      </c>
      <c r="Q29" s="353"/>
      <c r="R29" s="354"/>
      <c r="S29" s="354"/>
      <c r="T29" s="354"/>
      <c r="U29" s="354"/>
      <c r="V29" s="355"/>
      <c r="W29" s="59"/>
      <c r="X29" s="60"/>
      <c r="Y29" s="52"/>
      <c r="Z29" s="53"/>
      <c r="AA29" s="54"/>
      <c r="AB29" s="55"/>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row>
    <row r="30" spans="1:266" ht="31" customHeight="1">
      <c r="A30" s="3"/>
      <c r="B30" s="11"/>
      <c r="C30" s="12"/>
      <c r="D30" s="6"/>
      <c r="E30" s="71"/>
      <c r="F30" s="72"/>
      <c r="G30" s="72"/>
      <c r="H30" s="72"/>
      <c r="I30" s="290"/>
      <c r="J30" s="288"/>
      <c r="K30" s="46"/>
      <c r="L30" s="294"/>
      <c r="M30" s="47"/>
      <c r="N30" s="45"/>
      <c r="O30" s="48"/>
      <c r="P30" s="70" t="s">
        <v>58</v>
      </c>
      <c r="Q30" s="382"/>
      <c r="R30" s="383"/>
      <c r="S30" s="383"/>
      <c r="T30" s="383"/>
      <c r="U30" s="383"/>
      <c r="V30" s="384"/>
      <c r="W30" s="59"/>
      <c r="X30" s="60"/>
      <c r="Y30" s="52"/>
      <c r="Z30" s="53"/>
      <c r="AA30" s="54"/>
      <c r="AB30" s="55"/>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row>
    <row r="31" spans="1:266" ht="31" customHeight="1">
      <c r="A31" s="3"/>
      <c r="B31" s="11"/>
      <c r="C31" s="12"/>
      <c r="D31" s="6"/>
      <c r="E31" s="71"/>
      <c r="F31" s="72"/>
      <c r="G31" s="72"/>
      <c r="H31" s="72"/>
      <c r="I31" s="290"/>
      <c r="J31" s="288"/>
      <c r="K31" s="46"/>
      <c r="L31" s="294"/>
      <c r="M31" s="47"/>
      <c r="N31" s="45"/>
      <c r="O31" s="48"/>
      <c r="P31" s="147" t="s">
        <v>56</v>
      </c>
      <c r="Q31" s="353"/>
      <c r="R31" s="354"/>
      <c r="S31" s="354"/>
      <c r="T31" s="354"/>
      <c r="U31" s="354"/>
      <c r="V31" s="355"/>
      <c r="W31" s="59"/>
      <c r="X31" s="60"/>
      <c r="Y31" s="52"/>
      <c r="Z31" s="53"/>
      <c r="AA31" s="54"/>
      <c r="AB31" s="55"/>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row>
    <row r="32" spans="1:266" ht="31" customHeight="1">
      <c r="A32" s="3"/>
      <c r="B32" s="11"/>
      <c r="C32" s="12"/>
      <c r="D32" s="6"/>
      <c r="E32" s="71"/>
      <c r="F32" s="72"/>
      <c r="G32" s="72"/>
      <c r="H32" s="72"/>
      <c r="I32" s="290"/>
      <c r="J32" s="288"/>
      <c r="K32" s="46"/>
      <c r="L32" s="294"/>
      <c r="M32" s="47"/>
      <c r="N32" s="45"/>
      <c r="O32" s="48"/>
      <c r="P32" s="70" t="s">
        <v>59</v>
      </c>
      <c r="Q32" s="382"/>
      <c r="R32" s="383"/>
      <c r="S32" s="383"/>
      <c r="T32" s="383"/>
      <c r="U32" s="383"/>
      <c r="V32" s="384"/>
      <c r="W32" s="59"/>
      <c r="X32" s="60"/>
      <c r="Y32" s="52"/>
      <c r="Z32" s="53"/>
      <c r="AA32" s="54"/>
      <c r="AB32" s="55"/>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row>
    <row r="33" spans="1:266" ht="31" customHeight="1" thickBot="1">
      <c r="A33" s="3"/>
      <c r="B33" s="11"/>
      <c r="C33" s="12"/>
      <c r="D33" s="6"/>
      <c r="E33" s="73"/>
      <c r="F33" s="74"/>
      <c r="G33" s="74"/>
      <c r="H33" s="74"/>
      <c r="I33" s="291"/>
      <c r="J33" s="289"/>
      <c r="K33" s="76"/>
      <c r="L33" s="296"/>
      <c r="M33" s="77"/>
      <c r="N33" s="75"/>
      <c r="O33" s="78"/>
      <c r="P33" s="147" t="s">
        <v>57</v>
      </c>
      <c r="Q33" s="391"/>
      <c r="R33" s="392"/>
      <c r="S33" s="392"/>
      <c r="T33" s="392"/>
      <c r="U33" s="392"/>
      <c r="V33" s="393"/>
      <c r="W33" s="79"/>
      <c r="X33" s="80"/>
      <c r="Y33" s="81"/>
      <c r="Z33" s="82"/>
      <c r="AA33" s="83"/>
      <c r="AB33" s="84"/>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row>
    <row r="34" spans="1:266" ht="33" customHeight="1">
      <c r="A34" s="3"/>
      <c r="B34" s="13"/>
      <c r="C34" s="6"/>
      <c r="D34" s="6"/>
      <c r="E34" s="121" t="s">
        <v>31</v>
      </c>
      <c r="F34" s="14"/>
      <c r="G34" s="14"/>
      <c r="H34" s="14"/>
      <c r="I34" s="22"/>
      <c r="J34" s="22"/>
      <c r="K34" s="22"/>
      <c r="L34" s="22"/>
      <c r="M34" s="22"/>
      <c r="N34" s="22"/>
      <c r="O34" s="22"/>
      <c r="P34" s="14"/>
      <c r="Q34" s="14"/>
      <c r="R34" s="14"/>
      <c r="S34" s="14"/>
      <c r="T34" s="14"/>
      <c r="U34" s="14"/>
      <c r="V34" s="14"/>
      <c r="W34" s="19"/>
      <c r="X34" s="19"/>
      <c r="Y34" s="14"/>
      <c r="Z34" s="14"/>
      <c r="AA34" s="22"/>
      <c r="AB34" s="22"/>
    </row>
    <row r="35" spans="1:266" ht="46" customHeight="1">
      <c r="A35" s="3"/>
      <c r="B35" s="11"/>
      <c r="C35" s="11"/>
      <c r="D35" s="6"/>
      <c r="E35" s="124" t="s">
        <v>32</v>
      </c>
      <c r="F35" s="100"/>
      <c r="G35" s="100"/>
      <c r="H35" s="100"/>
      <c r="I35" s="388" t="s">
        <v>34</v>
      </c>
      <c r="J35" s="389"/>
      <c r="K35" s="389"/>
      <c r="L35" s="389"/>
      <c r="M35" s="389"/>
      <c r="N35" s="389"/>
      <c r="O35" s="390"/>
      <c r="P35" s="123" t="s">
        <v>33</v>
      </c>
      <c r="Q35" s="397" t="s">
        <v>35</v>
      </c>
      <c r="R35" s="398"/>
      <c r="S35" s="398"/>
      <c r="T35" s="398"/>
      <c r="U35" s="399"/>
      <c r="V35" s="122" t="s">
        <v>37</v>
      </c>
      <c r="W35" s="122" t="s">
        <v>36</v>
      </c>
      <c r="X35" s="122" t="s">
        <v>38</v>
      </c>
      <c r="Y35" s="374" t="s">
        <v>39</v>
      </c>
      <c r="Z35" s="375"/>
      <c r="AA35" s="375"/>
      <c r="AB35" s="376"/>
      <c r="AC35" s="21"/>
    </row>
    <row r="36" spans="1:266" ht="64" customHeight="1">
      <c r="A36" s="3"/>
      <c r="B36" s="11"/>
      <c r="C36" s="12"/>
      <c r="D36" s="6"/>
      <c r="E36" s="102" t="s">
        <v>40</v>
      </c>
      <c r="F36" s="342" t="str">
        <f>Q17</f>
        <v>Đạt chỉ tiêu chốt 90% Sales Call với khách hàng mục tiêu trong quý 4/2019 (trung bình 4 cuộc/ngày)</v>
      </c>
      <c r="G36" s="343"/>
      <c r="H36" s="343"/>
      <c r="I36" s="405"/>
      <c r="J36" s="406"/>
      <c r="K36" s="406"/>
      <c r="L36" s="406"/>
      <c r="M36" s="406"/>
      <c r="N36" s="406"/>
      <c r="O36" s="407"/>
      <c r="P36" s="103"/>
      <c r="Q36" s="394"/>
      <c r="R36" s="395"/>
      <c r="S36" s="395"/>
      <c r="T36" s="395"/>
      <c r="U36" s="396"/>
      <c r="V36" s="114"/>
      <c r="W36" s="114"/>
      <c r="X36" s="105"/>
      <c r="Y36" s="394"/>
      <c r="Z36" s="395"/>
      <c r="AA36" s="395"/>
      <c r="AB36" s="396"/>
      <c r="AC36" s="101"/>
    </row>
    <row r="37" spans="1:266" ht="35" customHeight="1">
      <c r="A37" s="3"/>
      <c r="B37" s="14"/>
      <c r="C37" s="12"/>
      <c r="D37" s="6"/>
      <c r="E37" s="106" t="s">
        <v>41</v>
      </c>
      <c r="F37" s="345" t="str">
        <f>Q18</f>
        <v>Gặp mặt trực tiếp với khách hàng mục tiêu</v>
      </c>
      <c r="G37" s="346"/>
      <c r="H37" s="346"/>
      <c r="I37" s="394"/>
      <c r="J37" s="395"/>
      <c r="K37" s="395"/>
      <c r="L37" s="395"/>
      <c r="M37" s="395"/>
      <c r="N37" s="395"/>
      <c r="O37" s="396"/>
      <c r="P37" s="105"/>
      <c r="Q37" s="331"/>
      <c r="R37" s="332"/>
      <c r="S37" s="332"/>
      <c r="T37" s="332"/>
      <c r="U37" s="333"/>
      <c r="V37" s="115"/>
      <c r="W37" s="115"/>
      <c r="X37" s="105"/>
      <c r="Y37" s="421"/>
      <c r="Z37" s="422"/>
      <c r="AA37" s="422"/>
      <c r="AB37" s="423"/>
      <c r="AC37" s="21"/>
    </row>
    <row r="38" spans="1:266" ht="35" customHeight="1">
      <c r="A38" s="3"/>
      <c r="B38" s="11"/>
      <c r="C38" s="12"/>
      <c r="D38" s="6"/>
      <c r="E38" s="133" t="s">
        <v>49</v>
      </c>
      <c r="F38" s="344"/>
      <c r="G38" s="344"/>
      <c r="H38" s="344"/>
      <c r="I38" s="331"/>
      <c r="J38" s="332"/>
      <c r="K38" s="332"/>
      <c r="L38" s="332"/>
      <c r="M38" s="332"/>
      <c r="N38" s="332"/>
      <c r="O38" s="333"/>
      <c r="P38" s="105"/>
      <c r="Q38" s="331"/>
      <c r="R38" s="332"/>
      <c r="S38" s="332"/>
      <c r="T38" s="332"/>
      <c r="U38" s="333"/>
      <c r="V38" s="115"/>
      <c r="W38" s="115"/>
      <c r="X38" s="105"/>
      <c r="Y38" s="328"/>
      <c r="Z38" s="329"/>
      <c r="AA38" s="329"/>
      <c r="AB38" s="330"/>
      <c r="AC38" s="21"/>
    </row>
    <row r="39" spans="1:266" ht="35" customHeight="1">
      <c r="A39" s="3"/>
      <c r="B39" s="11"/>
      <c r="C39" s="12"/>
      <c r="D39" s="6"/>
      <c r="E39" s="134" t="s">
        <v>50</v>
      </c>
      <c r="F39" s="344"/>
      <c r="G39" s="344"/>
      <c r="H39" s="344"/>
      <c r="I39" s="331"/>
      <c r="J39" s="332"/>
      <c r="K39" s="332"/>
      <c r="L39" s="332"/>
      <c r="M39" s="332"/>
      <c r="N39" s="332"/>
      <c r="O39" s="333"/>
      <c r="P39" s="105"/>
      <c r="Q39" s="331"/>
      <c r="R39" s="332"/>
      <c r="S39" s="332"/>
      <c r="T39" s="332"/>
      <c r="U39" s="333"/>
      <c r="V39" s="115"/>
      <c r="W39" s="115"/>
      <c r="X39" s="105"/>
      <c r="Y39" s="328"/>
      <c r="Z39" s="329"/>
      <c r="AA39" s="329"/>
      <c r="AB39" s="330"/>
      <c r="AC39" s="21"/>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row>
    <row r="40" spans="1:266" ht="35" customHeight="1">
      <c r="A40" s="3"/>
      <c r="B40" s="11"/>
      <c r="C40" s="12"/>
      <c r="D40" s="6"/>
      <c r="E40" s="106" t="s">
        <v>42</v>
      </c>
      <c r="F40" s="345" t="str">
        <f>Q21</f>
        <v>07 nhân viên Sales chốt hợp đồng với khách hàng mục tiêu</v>
      </c>
      <c r="G40" s="346"/>
      <c r="H40" s="346"/>
      <c r="I40" s="394"/>
      <c r="J40" s="395"/>
      <c r="K40" s="395"/>
      <c r="L40" s="395"/>
      <c r="M40" s="395"/>
      <c r="N40" s="395"/>
      <c r="O40" s="396"/>
      <c r="P40" s="105"/>
      <c r="Q40" s="331"/>
      <c r="R40" s="332"/>
      <c r="S40" s="332"/>
      <c r="T40" s="332"/>
      <c r="U40" s="333"/>
      <c r="V40" s="115"/>
      <c r="W40" s="115"/>
      <c r="X40" s="105"/>
      <c r="Y40" s="331"/>
      <c r="Z40" s="332"/>
      <c r="AA40" s="332"/>
      <c r="AB40" s="333"/>
      <c r="AC40" s="21"/>
    </row>
    <row r="41" spans="1:266" ht="35" customHeight="1">
      <c r="A41" s="3"/>
      <c r="B41" s="11"/>
      <c r="C41" s="12"/>
      <c r="D41" s="6"/>
      <c r="E41" s="133" t="s">
        <v>60</v>
      </c>
      <c r="F41" s="344"/>
      <c r="G41" s="344"/>
      <c r="H41" s="344"/>
      <c r="I41" s="331"/>
      <c r="J41" s="332"/>
      <c r="K41" s="332"/>
      <c r="L41" s="332"/>
      <c r="M41" s="332"/>
      <c r="N41" s="332"/>
      <c r="O41" s="333"/>
      <c r="P41" s="105"/>
      <c r="Q41" s="331"/>
      <c r="R41" s="332"/>
      <c r="S41" s="332"/>
      <c r="T41" s="332"/>
      <c r="U41" s="333"/>
      <c r="V41" s="115"/>
      <c r="W41" s="115"/>
      <c r="X41" s="105"/>
      <c r="Y41" s="328"/>
      <c r="Z41" s="329"/>
      <c r="AA41" s="329"/>
      <c r="AB41" s="330"/>
      <c r="AC41" s="21"/>
    </row>
    <row r="42" spans="1:266" ht="35" customHeight="1">
      <c r="A42" s="3"/>
      <c r="B42" s="11"/>
      <c r="C42" s="12"/>
      <c r="D42" s="6"/>
      <c r="E42" s="132"/>
      <c r="F42" s="408"/>
      <c r="G42" s="409"/>
      <c r="H42" s="410"/>
      <c r="I42" s="331"/>
      <c r="J42" s="332"/>
      <c r="K42" s="332"/>
      <c r="L42" s="332"/>
      <c r="M42" s="332"/>
      <c r="N42" s="332"/>
      <c r="O42" s="333"/>
      <c r="P42" s="105"/>
      <c r="Q42" s="331"/>
      <c r="R42" s="332"/>
      <c r="S42" s="332"/>
      <c r="T42" s="332"/>
      <c r="U42" s="333"/>
      <c r="V42" s="115"/>
      <c r="W42" s="115"/>
      <c r="X42" s="105"/>
      <c r="Y42" s="328"/>
      <c r="Z42" s="329"/>
      <c r="AA42" s="329"/>
      <c r="AB42" s="330"/>
      <c r="AC42" s="21"/>
    </row>
    <row r="43" spans="1:266" ht="35" customHeight="1">
      <c r="A43" s="3"/>
      <c r="B43" s="11"/>
      <c r="C43" s="12"/>
      <c r="D43" s="6"/>
      <c r="E43" s="106" t="s">
        <v>61</v>
      </c>
      <c r="F43" s="345" t="s">
        <v>147</v>
      </c>
      <c r="G43" s="377"/>
      <c r="H43" s="377"/>
      <c r="I43" s="394"/>
      <c r="J43" s="395"/>
      <c r="K43" s="395"/>
      <c r="L43" s="395"/>
      <c r="M43" s="395"/>
      <c r="N43" s="395"/>
      <c r="O43" s="396"/>
      <c r="P43" s="105"/>
      <c r="Q43" s="331"/>
      <c r="R43" s="332"/>
      <c r="S43" s="332"/>
      <c r="T43" s="332"/>
      <c r="U43" s="333"/>
      <c r="V43" s="107"/>
      <c r="W43" s="107"/>
      <c r="X43" s="105"/>
      <c r="Y43" s="331"/>
      <c r="Z43" s="332"/>
      <c r="AA43" s="332"/>
      <c r="AB43" s="333"/>
      <c r="AC43" s="21"/>
    </row>
    <row r="44" spans="1:266" ht="35" customHeight="1">
      <c r="A44" s="3"/>
      <c r="B44" s="11"/>
      <c r="C44" s="12"/>
      <c r="D44" s="6"/>
      <c r="E44" s="132"/>
      <c r="F44" s="402"/>
      <c r="G44" s="403"/>
      <c r="H44" s="404"/>
      <c r="I44" s="331"/>
      <c r="J44" s="332"/>
      <c r="K44" s="332"/>
      <c r="L44" s="332"/>
      <c r="M44" s="332"/>
      <c r="N44" s="332"/>
      <c r="O44" s="333"/>
      <c r="P44" s="105"/>
      <c r="Q44" s="331"/>
      <c r="R44" s="332"/>
      <c r="S44" s="332"/>
      <c r="T44" s="332"/>
      <c r="U44" s="333"/>
      <c r="V44" s="107"/>
      <c r="W44" s="107"/>
      <c r="X44" s="105"/>
      <c r="Y44" s="328"/>
      <c r="Z44" s="329"/>
      <c r="AA44" s="329"/>
      <c r="AB44" s="330"/>
      <c r="AC44" s="21"/>
    </row>
    <row r="45" spans="1:266" ht="35" customHeight="1">
      <c r="A45" s="3"/>
      <c r="B45" s="11"/>
      <c r="C45" s="12"/>
      <c r="D45" s="6"/>
      <c r="E45" s="108" t="s">
        <v>62</v>
      </c>
      <c r="F45" s="411" t="s">
        <v>148</v>
      </c>
      <c r="G45" s="412"/>
      <c r="H45" s="412"/>
      <c r="I45" s="394"/>
      <c r="J45" s="395"/>
      <c r="K45" s="395"/>
      <c r="L45" s="395"/>
      <c r="M45" s="395"/>
      <c r="N45" s="395"/>
      <c r="O45" s="396"/>
      <c r="P45" s="105"/>
      <c r="Q45" s="331"/>
      <c r="R45" s="332"/>
      <c r="S45" s="332"/>
      <c r="T45" s="332"/>
      <c r="U45" s="333"/>
      <c r="V45" s="104"/>
      <c r="W45" s="104"/>
      <c r="X45" s="105"/>
      <c r="Y45" s="328"/>
      <c r="Z45" s="329"/>
      <c r="AA45" s="329"/>
      <c r="AB45" s="330"/>
      <c r="AC45" s="21"/>
    </row>
    <row r="46" spans="1:266" ht="35" customHeight="1">
      <c r="A46" s="3"/>
      <c r="B46" s="11"/>
      <c r="C46" s="12"/>
      <c r="D46" s="6"/>
      <c r="E46" s="106" t="s">
        <v>63</v>
      </c>
      <c r="F46" s="345" t="s">
        <v>149</v>
      </c>
      <c r="G46" s="345"/>
      <c r="H46" s="345"/>
      <c r="I46" s="394"/>
      <c r="J46" s="395"/>
      <c r="K46" s="395"/>
      <c r="L46" s="395"/>
      <c r="M46" s="395"/>
      <c r="N46" s="395"/>
      <c r="O46" s="396"/>
      <c r="P46" s="105"/>
      <c r="Q46" s="331"/>
      <c r="R46" s="332"/>
      <c r="S46" s="332"/>
      <c r="T46" s="332"/>
      <c r="U46" s="333"/>
      <c r="V46" s="107"/>
      <c r="W46" s="107"/>
      <c r="X46" s="105"/>
      <c r="Y46" s="328"/>
      <c r="Z46" s="329"/>
      <c r="AA46" s="329"/>
      <c r="AB46" s="330"/>
      <c r="AC46" s="21"/>
    </row>
    <row r="47" spans="1:266" ht="35" customHeight="1">
      <c r="A47" s="3"/>
      <c r="B47" s="6"/>
      <c r="C47" s="15"/>
      <c r="D47" s="6"/>
      <c r="E47" s="132"/>
      <c r="F47" s="402"/>
      <c r="G47" s="403"/>
      <c r="H47" s="404"/>
      <c r="I47" s="331"/>
      <c r="J47" s="332"/>
      <c r="K47" s="332"/>
      <c r="L47" s="332"/>
      <c r="M47" s="332"/>
      <c r="N47" s="332"/>
      <c r="O47" s="333"/>
      <c r="P47" s="105"/>
      <c r="Q47" s="331"/>
      <c r="R47" s="332"/>
      <c r="S47" s="332"/>
      <c r="T47" s="332"/>
      <c r="U47" s="333"/>
      <c r="V47" s="107"/>
      <c r="W47" s="107"/>
      <c r="X47" s="105"/>
      <c r="Y47" s="328"/>
      <c r="Z47" s="329"/>
      <c r="AA47" s="329"/>
      <c r="AB47" s="330"/>
      <c r="AC47" s="21"/>
    </row>
    <row r="48" spans="1:266" ht="35" customHeight="1">
      <c r="A48" s="3"/>
      <c r="B48" s="13"/>
      <c r="C48" s="15"/>
      <c r="D48" s="6"/>
      <c r="E48" s="106" t="s">
        <v>64</v>
      </c>
      <c r="F48" s="345" t="s">
        <v>150</v>
      </c>
      <c r="G48" s="377"/>
      <c r="H48" s="377"/>
      <c r="I48" s="394"/>
      <c r="J48" s="395"/>
      <c r="K48" s="395"/>
      <c r="L48" s="395"/>
      <c r="M48" s="395"/>
      <c r="N48" s="395"/>
      <c r="O48" s="396"/>
      <c r="P48" s="105"/>
      <c r="Q48" s="331"/>
      <c r="R48" s="332"/>
      <c r="S48" s="332"/>
      <c r="T48" s="332"/>
      <c r="U48" s="333"/>
      <c r="V48" s="107"/>
      <c r="W48" s="107"/>
      <c r="X48" s="105"/>
      <c r="Y48" s="328"/>
      <c r="Z48" s="329"/>
      <c r="AA48" s="329"/>
      <c r="AB48" s="330"/>
      <c r="AC48" s="21"/>
    </row>
    <row r="49" spans="1:266" ht="35" customHeight="1">
      <c r="A49" s="3"/>
      <c r="B49" s="11"/>
      <c r="C49" s="11"/>
      <c r="D49" s="6"/>
      <c r="E49" s="132"/>
      <c r="F49" s="402"/>
      <c r="G49" s="403"/>
      <c r="H49" s="404"/>
      <c r="I49" s="331"/>
      <c r="J49" s="332"/>
      <c r="K49" s="332"/>
      <c r="L49" s="332"/>
      <c r="M49" s="332"/>
      <c r="N49" s="332"/>
      <c r="O49" s="333"/>
      <c r="P49" s="105"/>
      <c r="Q49" s="331"/>
      <c r="R49" s="332"/>
      <c r="S49" s="332"/>
      <c r="T49" s="332"/>
      <c r="U49" s="333"/>
      <c r="V49" s="107"/>
      <c r="W49" s="107"/>
      <c r="X49" s="105"/>
      <c r="Y49" s="328"/>
      <c r="Z49" s="329"/>
      <c r="AA49" s="329"/>
      <c r="AB49" s="330"/>
      <c r="AC49" s="21"/>
    </row>
    <row r="50" spans="1:266" ht="35" customHeight="1">
      <c r="A50" s="3"/>
      <c r="B50" s="16"/>
      <c r="C50" s="12"/>
      <c r="D50" s="6"/>
      <c r="E50" s="148" t="s">
        <v>65</v>
      </c>
      <c r="F50" s="345" t="s">
        <v>151</v>
      </c>
      <c r="G50" s="377"/>
      <c r="H50" s="377"/>
      <c r="I50" s="394"/>
      <c r="J50" s="395"/>
      <c r="K50" s="395"/>
      <c r="L50" s="395"/>
      <c r="M50" s="395"/>
      <c r="N50" s="395"/>
      <c r="O50" s="396"/>
      <c r="P50" s="105"/>
      <c r="Q50" s="331"/>
      <c r="R50" s="332"/>
      <c r="S50" s="332"/>
      <c r="T50" s="332"/>
      <c r="U50" s="333"/>
      <c r="V50" s="107"/>
      <c r="W50" s="107"/>
      <c r="X50" s="105"/>
      <c r="Y50" s="328"/>
      <c r="Z50" s="329"/>
      <c r="AA50" s="329"/>
      <c r="AB50" s="330"/>
      <c r="AC50" s="21"/>
    </row>
    <row r="51" spans="1:266" ht="35" customHeight="1">
      <c r="A51" s="3"/>
      <c r="B51" s="16"/>
      <c r="C51" s="12"/>
      <c r="D51" s="6"/>
      <c r="E51" s="132"/>
      <c r="F51" s="402"/>
      <c r="G51" s="403"/>
      <c r="H51" s="404"/>
      <c r="I51" s="331"/>
      <c r="J51" s="332"/>
      <c r="K51" s="332"/>
      <c r="L51" s="332"/>
      <c r="M51" s="332"/>
      <c r="N51" s="332"/>
      <c r="O51" s="333"/>
      <c r="P51" s="105"/>
      <c r="Q51" s="331"/>
      <c r="R51" s="332"/>
      <c r="S51" s="332"/>
      <c r="T51" s="332"/>
      <c r="U51" s="333"/>
      <c r="V51" s="107"/>
      <c r="W51" s="107"/>
      <c r="X51" s="105"/>
      <c r="Y51" s="328"/>
      <c r="Z51" s="329"/>
      <c r="AA51" s="329"/>
      <c r="AB51" s="330"/>
      <c r="AC51" s="21"/>
    </row>
    <row r="52" spans="1:266" ht="28.5" customHeight="1">
      <c r="A52" s="3"/>
      <c r="B52" s="6"/>
      <c r="C52" s="6"/>
      <c r="D52" s="6"/>
      <c r="E52" s="14"/>
      <c r="F52" s="14"/>
      <c r="G52" s="14"/>
      <c r="H52" s="14"/>
      <c r="I52" s="22"/>
      <c r="J52" s="22"/>
      <c r="K52" s="22"/>
      <c r="L52" s="22"/>
      <c r="M52" s="22"/>
      <c r="N52" s="22"/>
      <c r="O52" s="22"/>
      <c r="P52" s="14"/>
      <c r="Q52" s="14"/>
      <c r="R52" s="14"/>
      <c r="S52" s="14"/>
      <c r="T52" s="14"/>
      <c r="U52" s="14"/>
      <c r="V52" s="14"/>
      <c r="W52" s="19"/>
      <c r="X52" s="19"/>
      <c r="Y52" s="14"/>
      <c r="Z52" s="14"/>
      <c r="AA52" s="22"/>
      <c r="AB52" s="22"/>
    </row>
    <row r="53" spans="1:266" s="129" customFormat="1" ht="41" customHeight="1">
      <c r="A53" s="125"/>
      <c r="B53" s="126"/>
      <c r="C53" s="126"/>
      <c r="D53" s="127"/>
      <c r="E53" s="413" t="s">
        <v>43</v>
      </c>
      <c r="F53" s="414"/>
      <c r="G53" s="414"/>
      <c r="H53" s="414"/>
      <c r="I53" s="414"/>
      <c r="J53" s="414"/>
      <c r="K53" s="414"/>
      <c r="L53" s="414"/>
      <c r="M53" s="414"/>
      <c r="N53" s="414"/>
      <c r="O53" s="414"/>
      <c r="P53" s="414"/>
      <c r="Q53" s="326" t="s">
        <v>44</v>
      </c>
      <c r="R53" s="415"/>
      <c r="S53" s="327"/>
      <c r="T53" s="326" t="s">
        <v>47</v>
      </c>
      <c r="U53" s="327"/>
      <c r="V53" s="120" t="s">
        <v>45</v>
      </c>
      <c r="W53" s="326" t="s">
        <v>48</v>
      </c>
      <c r="X53" s="327"/>
      <c r="Y53" s="118" t="s">
        <v>45</v>
      </c>
      <c r="Z53" s="416" t="s">
        <v>46</v>
      </c>
      <c r="AA53" s="417"/>
      <c r="AB53" s="119" t="s">
        <v>45</v>
      </c>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c r="IW53" s="128"/>
      <c r="IX53" s="128"/>
      <c r="IY53" s="128"/>
      <c r="IZ53" s="128"/>
      <c r="JA53" s="128"/>
      <c r="JB53" s="128"/>
      <c r="JC53" s="128"/>
      <c r="JD53" s="128"/>
      <c r="JE53" s="128"/>
      <c r="JF53" s="128"/>
    </row>
    <row r="54" spans="1:266" ht="41" customHeight="1">
      <c r="A54" s="3"/>
      <c r="B54" s="6"/>
      <c r="C54" s="6"/>
      <c r="D54" s="5"/>
      <c r="E54" s="130" t="s">
        <v>90</v>
      </c>
      <c r="F54" s="427" t="s">
        <v>141</v>
      </c>
      <c r="G54" s="428"/>
      <c r="H54" s="427" t="s">
        <v>142</v>
      </c>
      <c r="I54" s="428"/>
      <c r="J54" s="427" t="s">
        <v>143</v>
      </c>
      <c r="K54" s="428"/>
      <c r="L54" s="427" t="s">
        <v>144</v>
      </c>
      <c r="M54" s="429"/>
      <c r="N54" s="428"/>
      <c r="O54" s="427" t="s">
        <v>145</v>
      </c>
      <c r="P54" s="428"/>
      <c r="Q54" s="335"/>
      <c r="R54" s="335"/>
      <c r="S54" s="335"/>
      <c r="T54" s="338"/>
      <c r="U54" s="339"/>
      <c r="V54" s="43"/>
      <c r="W54" s="336"/>
      <c r="X54" s="337"/>
      <c r="Y54" s="109"/>
      <c r="Z54" s="336"/>
      <c r="AA54" s="337"/>
      <c r="AB54" s="110"/>
      <c r="AC54" s="17"/>
      <c r="AD54" s="17"/>
    </row>
    <row r="55" spans="1:266" ht="41" customHeight="1">
      <c r="A55" s="3"/>
      <c r="B55" s="6"/>
      <c r="C55" s="6"/>
      <c r="D55" s="5"/>
      <c r="E55" s="130" t="s">
        <v>91</v>
      </c>
      <c r="F55" s="424">
        <v>1</v>
      </c>
      <c r="G55" s="425"/>
      <c r="H55" s="425"/>
      <c r="I55" s="425"/>
      <c r="J55" s="425"/>
      <c r="K55" s="425"/>
      <c r="L55" s="425"/>
      <c r="M55" s="425"/>
      <c r="N55" s="425"/>
      <c r="O55" s="425"/>
      <c r="P55" s="426"/>
      <c r="Q55" s="334"/>
      <c r="R55" s="334"/>
      <c r="S55" s="334"/>
      <c r="T55" s="42"/>
      <c r="U55" s="113"/>
      <c r="V55" s="43"/>
      <c r="W55" s="111"/>
      <c r="X55" s="112"/>
      <c r="Y55" s="111"/>
      <c r="Z55" s="111"/>
      <c r="AA55" s="112"/>
      <c r="AB55" s="112"/>
      <c r="AC55" s="17"/>
      <c r="AD55" s="17"/>
    </row>
    <row r="56" spans="1:266" ht="41" customHeight="1">
      <c r="A56" s="3"/>
      <c r="B56" s="6"/>
      <c r="C56" s="6"/>
      <c r="D56" s="5"/>
      <c r="E56" s="130" t="s">
        <v>92</v>
      </c>
      <c r="F56" s="424">
        <v>2</v>
      </c>
      <c r="G56" s="425"/>
      <c r="H56" s="425"/>
      <c r="I56" s="425"/>
      <c r="J56" s="425"/>
      <c r="K56" s="425"/>
      <c r="L56" s="425"/>
      <c r="M56" s="425"/>
      <c r="N56" s="425"/>
      <c r="O56" s="425"/>
      <c r="P56" s="426"/>
      <c r="Q56" s="334"/>
      <c r="R56" s="334"/>
      <c r="S56" s="334"/>
      <c r="T56" s="42"/>
      <c r="U56" s="113"/>
      <c r="V56" s="43"/>
      <c r="W56" s="111"/>
      <c r="X56" s="112"/>
      <c r="Y56" s="111"/>
      <c r="Z56" s="111"/>
      <c r="AA56" s="112"/>
      <c r="AB56" s="112"/>
      <c r="AC56" s="17"/>
      <c r="AD56" s="17"/>
    </row>
    <row r="57" spans="1:266" ht="41" customHeight="1">
      <c r="A57" s="3"/>
      <c r="B57" s="6"/>
      <c r="C57" s="6"/>
      <c r="D57" s="5"/>
      <c r="E57" s="130" t="s">
        <v>93</v>
      </c>
      <c r="F57" s="424">
        <v>3</v>
      </c>
      <c r="G57" s="425"/>
      <c r="H57" s="425"/>
      <c r="I57" s="425"/>
      <c r="J57" s="425"/>
      <c r="K57" s="425"/>
      <c r="L57" s="425"/>
      <c r="M57" s="425"/>
      <c r="N57" s="425"/>
      <c r="O57" s="425"/>
      <c r="P57" s="426"/>
      <c r="Q57" s="334"/>
      <c r="R57" s="334"/>
      <c r="S57" s="334"/>
      <c r="T57" s="42"/>
      <c r="U57" s="113"/>
      <c r="V57" s="43"/>
      <c r="W57" s="111"/>
      <c r="X57" s="112"/>
      <c r="Y57" s="111"/>
      <c r="Z57" s="111"/>
      <c r="AA57" s="112"/>
      <c r="AB57" s="112"/>
      <c r="AC57" s="17"/>
      <c r="AD57" s="17"/>
    </row>
    <row r="58" spans="1:266" ht="41" customHeight="1">
      <c r="A58" s="3"/>
      <c r="B58" s="6"/>
      <c r="C58" s="6"/>
      <c r="D58" s="5"/>
      <c r="E58" s="130" t="s">
        <v>94</v>
      </c>
      <c r="F58" s="424"/>
      <c r="G58" s="425"/>
      <c r="H58" s="425"/>
      <c r="I58" s="425"/>
      <c r="J58" s="425"/>
      <c r="K58" s="425"/>
      <c r="L58" s="425"/>
      <c r="M58" s="425"/>
      <c r="N58" s="425"/>
      <c r="O58" s="425"/>
      <c r="P58" s="426"/>
      <c r="Q58" s="334"/>
      <c r="R58" s="334"/>
      <c r="S58" s="334"/>
      <c r="T58" s="42"/>
      <c r="U58" s="113"/>
      <c r="V58" s="43"/>
      <c r="W58" s="111"/>
      <c r="X58" s="112"/>
      <c r="Y58" s="111"/>
      <c r="Z58" s="111"/>
      <c r="AA58" s="112"/>
      <c r="AB58" s="112"/>
      <c r="AC58" s="17"/>
      <c r="AD58" s="17"/>
    </row>
    <row r="59" spans="1:266" ht="41" customHeight="1">
      <c r="A59" s="3"/>
      <c r="B59" s="6"/>
      <c r="C59" s="6"/>
      <c r="D59" s="5"/>
      <c r="E59" s="130" t="s">
        <v>95</v>
      </c>
      <c r="F59" s="424"/>
      <c r="G59" s="425"/>
      <c r="H59" s="425"/>
      <c r="I59" s="425"/>
      <c r="J59" s="425"/>
      <c r="K59" s="425"/>
      <c r="L59" s="425"/>
      <c r="M59" s="425"/>
      <c r="N59" s="425"/>
      <c r="O59" s="425"/>
      <c r="P59" s="426"/>
      <c r="Q59" s="334"/>
      <c r="R59" s="334"/>
      <c r="S59" s="334"/>
      <c r="T59" s="42"/>
      <c r="U59" s="113"/>
      <c r="V59" s="43"/>
      <c r="W59" s="111"/>
      <c r="X59" s="112"/>
      <c r="Y59" s="111"/>
      <c r="Z59" s="111"/>
      <c r="AA59" s="112"/>
      <c r="AB59" s="112"/>
      <c r="AC59" s="17"/>
      <c r="AD59" s="17"/>
    </row>
    <row r="60" spans="1:266" ht="15.75" customHeight="1">
      <c r="AC60" s="17"/>
      <c r="AD60" s="17"/>
    </row>
    <row r="76" spans="16:16" ht="15.75" customHeight="1">
      <c r="P76" s="1" t="s">
        <v>53</v>
      </c>
    </row>
  </sheetData>
  <sheetProtection formatCells="0" formatColumns="0" formatRows="0" insertColumns="0" insertRows="0" insertHyperlinks="0"/>
  <mergeCells count="135">
    <mergeCell ref="F59:P59"/>
    <mergeCell ref="F54:G54"/>
    <mergeCell ref="H54:I54"/>
    <mergeCell ref="J54:K54"/>
    <mergeCell ref="L54:N54"/>
    <mergeCell ref="O54:P54"/>
    <mergeCell ref="F55:P55"/>
    <mergeCell ref="F56:P56"/>
    <mergeCell ref="F57:P57"/>
    <mergeCell ref="F58:P58"/>
    <mergeCell ref="E53:P53"/>
    <mergeCell ref="Q53:S53"/>
    <mergeCell ref="T53:U53"/>
    <mergeCell ref="Z53:AA53"/>
    <mergeCell ref="B24:C24"/>
    <mergeCell ref="A23:C23"/>
    <mergeCell ref="Y47:AB47"/>
    <mergeCell ref="Y48:AB48"/>
    <mergeCell ref="Y49:AB49"/>
    <mergeCell ref="Y50:AB50"/>
    <mergeCell ref="Y51:AB51"/>
    <mergeCell ref="Q50:U50"/>
    <mergeCell ref="Q51:U51"/>
    <mergeCell ref="Y36:AB36"/>
    <mergeCell ref="Y37:AB37"/>
    <mergeCell ref="Y38:AB38"/>
    <mergeCell ref="Y39:AB39"/>
    <mergeCell ref="Y40:AB40"/>
    <mergeCell ref="Y41:AB41"/>
    <mergeCell ref="Y42:AB42"/>
    <mergeCell ref="Y43:AB43"/>
    <mergeCell ref="Y44:AB44"/>
    <mergeCell ref="I50:O50"/>
    <mergeCell ref="Y45:AB45"/>
    <mergeCell ref="F47:H47"/>
    <mergeCell ref="F49:H49"/>
    <mergeCell ref="F51:H51"/>
    <mergeCell ref="I36:O36"/>
    <mergeCell ref="I37:O37"/>
    <mergeCell ref="I38:O38"/>
    <mergeCell ref="I39:O39"/>
    <mergeCell ref="I40:O40"/>
    <mergeCell ref="I41:O41"/>
    <mergeCell ref="I42:O42"/>
    <mergeCell ref="I43:O43"/>
    <mergeCell ref="I44:O44"/>
    <mergeCell ref="I45:O45"/>
    <mergeCell ref="F42:H42"/>
    <mergeCell ref="F44:H44"/>
    <mergeCell ref="F45:H45"/>
    <mergeCell ref="F46:H46"/>
    <mergeCell ref="F48:H48"/>
    <mergeCell ref="F50:H50"/>
    <mergeCell ref="I51:O51"/>
    <mergeCell ref="I46:O46"/>
    <mergeCell ref="I47:O47"/>
    <mergeCell ref="I48:O48"/>
    <mergeCell ref="I49:O49"/>
    <mergeCell ref="F43:H43"/>
    <mergeCell ref="F16:H16"/>
    <mergeCell ref="F19:H19"/>
    <mergeCell ref="F18:H18"/>
    <mergeCell ref="F17:H17"/>
    <mergeCell ref="Q28:V28"/>
    <mergeCell ref="Q29:V29"/>
    <mergeCell ref="Q30:V30"/>
    <mergeCell ref="Q31:V31"/>
    <mergeCell ref="Q32:V32"/>
    <mergeCell ref="Q16:V16"/>
    <mergeCell ref="Q17:V17"/>
    <mergeCell ref="Q18:V18"/>
    <mergeCell ref="I35:O35"/>
    <mergeCell ref="Q33:V33"/>
    <mergeCell ref="Q36:U36"/>
    <mergeCell ref="Q37:U37"/>
    <mergeCell ref="Q38:U38"/>
    <mergeCell ref="Q39:U39"/>
    <mergeCell ref="Q40:U40"/>
    <mergeCell ref="Q41:U41"/>
    <mergeCell ref="Q35:U35"/>
    <mergeCell ref="Q27:V27"/>
    <mergeCell ref="B19:B21"/>
    <mergeCell ref="E1:AB1"/>
    <mergeCell ref="F36:H36"/>
    <mergeCell ref="F38:H38"/>
    <mergeCell ref="F39:H39"/>
    <mergeCell ref="F41:H41"/>
    <mergeCell ref="F37:H37"/>
    <mergeCell ref="F40:H40"/>
    <mergeCell ref="Q8:S8"/>
    <mergeCell ref="B1:D1"/>
    <mergeCell ref="E3:AB3"/>
    <mergeCell ref="Q24:V24"/>
    <mergeCell ref="Q25:V25"/>
    <mergeCell ref="Q26:V26"/>
    <mergeCell ref="F10:O10"/>
    <mergeCell ref="F11:O11"/>
    <mergeCell ref="F12:O12"/>
    <mergeCell ref="Q21:V21"/>
    <mergeCell ref="Q23:V23"/>
    <mergeCell ref="F15:H15"/>
    <mergeCell ref="Q15:V15"/>
    <mergeCell ref="AA8:AB8"/>
    <mergeCell ref="Q12:S12"/>
    <mergeCell ref="Y35:AB35"/>
    <mergeCell ref="Q59:S59"/>
    <mergeCell ref="Q55:S55"/>
    <mergeCell ref="Q56:S56"/>
    <mergeCell ref="Q57:S57"/>
    <mergeCell ref="Q58:S58"/>
    <mergeCell ref="Q54:S54"/>
    <mergeCell ref="Z54:AA54"/>
    <mergeCell ref="T54:U54"/>
    <mergeCell ref="W54:X54"/>
    <mergeCell ref="W53:X53"/>
    <mergeCell ref="Y46:AB46"/>
    <mergeCell ref="Q45:U45"/>
    <mergeCell ref="Q46:U46"/>
    <mergeCell ref="Q47:U47"/>
    <mergeCell ref="Q48:U48"/>
    <mergeCell ref="Q49:U49"/>
    <mergeCell ref="Q42:U42"/>
    <mergeCell ref="Q43:U43"/>
    <mergeCell ref="Q44:U44"/>
    <mergeCell ref="F5:O5"/>
    <mergeCell ref="F7:O7"/>
    <mergeCell ref="F6:O6"/>
    <mergeCell ref="T8:U8"/>
    <mergeCell ref="V8:X8"/>
    <mergeCell ref="Y8:Z8"/>
    <mergeCell ref="Q9:S9"/>
    <mergeCell ref="Q10:S10"/>
    <mergeCell ref="Q11:S11"/>
    <mergeCell ref="F9:O9"/>
    <mergeCell ref="F8:P8"/>
  </mergeCells>
  <phoneticPr fontId="14" type="noConversion"/>
  <conditionalFormatting sqref="W36:W51">
    <cfRule type="iconSet" priority="3">
      <iconSet>
        <cfvo type="percent" val="0"/>
        <cfvo type="formula" val="TODAY()"/>
        <cfvo type="formula" val="TODAY()+7"/>
      </iconSet>
    </cfRule>
  </conditionalFormatting>
  <conditionalFormatting sqref="V36:V51">
    <cfRule type="iconSet" priority="5">
      <iconSet>
        <cfvo type="percent" val="0"/>
        <cfvo type="formula" val="TODAY()"/>
        <cfvo type="formula" val="TODAY()+7"/>
      </iconSet>
    </cfRule>
  </conditionalFormatting>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38" r:id="rId3" name="Check Box 14">
              <controlPr defaultSize="0" autoFill="0" autoLine="0" autoPict="0">
                <anchor moveWithCells="1">
                  <from>
                    <xdr:col>14</xdr:col>
                    <xdr:colOff>660400</xdr:colOff>
                    <xdr:row>4</xdr:row>
                    <xdr:rowOff>12700</xdr:rowOff>
                  </from>
                  <to>
                    <xdr:col>15</xdr:col>
                    <xdr:colOff>2311400</xdr:colOff>
                    <xdr:row>4</xdr:row>
                    <xdr:rowOff>495300</xdr:rowOff>
                  </to>
                </anchor>
              </controlPr>
            </control>
          </mc:Choice>
          <mc:Fallback/>
        </mc:AlternateContent>
        <mc:AlternateContent xmlns:mc="http://schemas.openxmlformats.org/markup-compatibility/2006">
          <mc:Choice Requires="x14">
            <control shapeId="1039" r:id="rId4" name="Check Box 15">
              <controlPr defaultSize="0" autoFill="0" autoLine="0" autoPict="0">
                <anchor moveWithCells="1">
                  <from>
                    <xdr:col>15</xdr:col>
                    <xdr:colOff>12700</xdr:colOff>
                    <xdr:row>4</xdr:row>
                    <xdr:rowOff>508000</xdr:rowOff>
                  </from>
                  <to>
                    <xdr:col>16</xdr:col>
                    <xdr:colOff>228600</xdr:colOff>
                    <xdr:row>5</xdr:row>
                    <xdr:rowOff>215900</xdr:rowOff>
                  </to>
                </anchor>
              </controlPr>
            </control>
          </mc:Choice>
          <mc:Fallback/>
        </mc:AlternateContent>
        <mc:AlternateContent xmlns:mc="http://schemas.openxmlformats.org/markup-compatibility/2006">
          <mc:Choice Requires="x14">
            <control shapeId="1041" r:id="rId5" name="Check Box 17">
              <controlPr defaultSize="0" autoFill="0" autoLine="0" autoPict="0">
                <anchor moveWithCells="1">
                  <from>
                    <xdr:col>18</xdr:col>
                    <xdr:colOff>393700</xdr:colOff>
                    <xdr:row>4</xdr:row>
                    <xdr:rowOff>12700</xdr:rowOff>
                  </from>
                  <to>
                    <xdr:col>21</xdr:col>
                    <xdr:colOff>292100</xdr:colOff>
                    <xdr:row>4</xdr:row>
                    <xdr:rowOff>495300</xdr:rowOff>
                  </to>
                </anchor>
              </controlPr>
            </control>
          </mc:Choice>
          <mc:Fallback/>
        </mc:AlternateContent>
        <mc:AlternateContent xmlns:mc="http://schemas.openxmlformats.org/markup-compatibility/2006">
          <mc:Choice Requires="x14">
            <control shapeId="1042" r:id="rId6" name="Check Box 18">
              <controlPr defaultSize="0" autoFill="0" autoLine="0" autoPict="0">
                <anchor moveWithCells="1">
                  <from>
                    <xdr:col>18</xdr:col>
                    <xdr:colOff>393700</xdr:colOff>
                    <xdr:row>4</xdr:row>
                    <xdr:rowOff>469900</xdr:rowOff>
                  </from>
                  <to>
                    <xdr:col>21</xdr:col>
                    <xdr:colOff>292100</xdr:colOff>
                    <xdr:row>5</xdr:row>
                    <xdr:rowOff>190500</xdr:rowOff>
                  </to>
                </anchor>
              </controlPr>
            </control>
          </mc:Choice>
          <mc:Fallback/>
        </mc:AlternateContent>
        <mc:AlternateContent xmlns:mc="http://schemas.openxmlformats.org/markup-compatibility/2006">
          <mc:Choice Requires="x14">
            <control shapeId="1043" r:id="rId7" name="Check Box 19">
              <controlPr defaultSize="0" autoFill="0" autoLine="0" autoPict="0">
                <anchor moveWithCells="1">
                  <from>
                    <xdr:col>22</xdr:col>
                    <xdr:colOff>558800</xdr:colOff>
                    <xdr:row>4</xdr:row>
                    <xdr:rowOff>0</xdr:rowOff>
                  </from>
                  <to>
                    <xdr:col>25</xdr:col>
                    <xdr:colOff>88900</xdr:colOff>
                    <xdr:row>4</xdr:row>
                    <xdr:rowOff>482600</xdr:rowOff>
                  </to>
                </anchor>
              </controlPr>
            </control>
          </mc:Choice>
          <mc:Fallback/>
        </mc:AlternateContent>
        <mc:AlternateContent xmlns:mc="http://schemas.openxmlformats.org/markup-compatibility/2006">
          <mc:Choice Requires="x14">
            <control shapeId="1044" r:id="rId8" name="Check Box 20">
              <controlPr defaultSize="0" autoFill="0" autoLine="0" autoPict="0">
                <anchor moveWithCells="1">
                  <from>
                    <xdr:col>22</xdr:col>
                    <xdr:colOff>558800</xdr:colOff>
                    <xdr:row>4</xdr:row>
                    <xdr:rowOff>469900</xdr:rowOff>
                  </from>
                  <to>
                    <xdr:col>25</xdr:col>
                    <xdr:colOff>88900</xdr:colOff>
                    <xdr:row>5</xdr:row>
                    <xdr:rowOff>190500</xdr:rowOff>
                  </to>
                </anchor>
              </controlPr>
            </control>
          </mc:Choice>
          <mc:Fallback/>
        </mc:AlternateContent>
        <mc:AlternateContent xmlns:mc="http://schemas.openxmlformats.org/markup-compatibility/2006">
          <mc:Choice Requires="x14">
            <control shapeId="1078" r:id="rId9" name="Check Box 54">
              <controlPr defaultSize="0" autoFill="0" autoLine="0" autoPict="0">
                <anchor moveWithCells="1">
                  <from>
                    <xdr:col>8</xdr:col>
                    <xdr:colOff>0</xdr:colOff>
                    <xdr:row>8</xdr:row>
                    <xdr:rowOff>12700</xdr:rowOff>
                  </from>
                  <to>
                    <xdr:col>8</xdr:col>
                    <xdr:colOff>1993900</xdr:colOff>
                    <xdr:row>9</xdr:row>
                    <xdr:rowOff>114300</xdr:rowOff>
                  </to>
                </anchor>
              </controlPr>
            </control>
          </mc:Choice>
          <mc:Fallback/>
        </mc:AlternateContent>
        <mc:AlternateContent xmlns:mc="http://schemas.openxmlformats.org/markup-compatibility/2006">
          <mc:Choice Requires="x14">
            <control shapeId="1079" r:id="rId10" name="Check Box 55">
              <controlPr defaultSize="0" autoFill="0" autoLine="0" autoPict="0">
                <anchor moveWithCells="1">
                  <from>
                    <xdr:col>10</xdr:col>
                    <xdr:colOff>723900</xdr:colOff>
                    <xdr:row>8</xdr:row>
                    <xdr:rowOff>12700</xdr:rowOff>
                  </from>
                  <to>
                    <xdr:col>13</xdr:col>
                    <xdr:colOff>406400</xdr:colOff>
                    <xdr:row>9</xdr:row>
                    <xdr:rowOff>114300</xdr:rowOff>
                  </to>
                </anchor>
              </controlPr>
            </control>
          </mc:Choice>
          <mc:Fallback/>
        </mc:AlternateContent>
        <mc:AlternateContent xmlns:mc="http://schemas.openxmlformats.org/markup-compatibility/2006">
          <mc:Choice Requires="x14">
            <control shapeId="1093" r:id="rId11" name="Check Box 69">
              <controlPr defaultSize="0" autoFill="0" autoLine="0" autoPict="0">
                <anchor moveWithCells="1">
                  <from>
                    <xdr:col>5</xdr:col>
                    <xdr:colOff>50800</xdr:colOff>
                    <xdr:row>13</xdr:row>
                    <xdr:rowOff>25400</xdr:rowOff>
                  </from>
                  <to>
                    <xdr:col>6</xdr:col>
                    <xdr:colOff>25400</xdr:colOff>
                    <xdr:row>13</xdr:row>
                    <xdr:rowOff>431800</xdr:rowOff>
                  </to>
                </anchor>
              </controlPr>
            </control>
          </mc:Choice>
          <mc:Fallback/>
        </mc:AlternateContent>
        <mc:AlternateContent xmlns:mc="http://schemas.openxmlformats.org/markup-compatibility/2006">
          <mc:Choice Requires="x14">
            <control shapeId="1094" r:id="rId12" name="Check Box 70">
              <controlPr defaultSize="0" autoFill="0" autoLine="0" autoPict="0">
                <anchor moveWithCells="1">
                  <from>
                    <xdr:col>7</xdr:col>
                    <xdr:colOff>50800</xdr:colOff>
                    <xdr:row>13</xdr:row>
                    <xdr:rowOff>25400</xdr:rowOff>
                  </from>
                  <to>
                    <xdr:col>7</xdr:col>
                    <xdr:colOff>558800</xdr:colOff>
                    <xdr:row>13</xdr:row>
                    <xdr:rowOff>431800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76"/>
  <sheetViews>
    <sheetView showGridLines="0" topLeftCell="E1" zoomScale="86" workbookViewId="0">
      <selection activeCell="I43" sqref="I43:O43"/>
    </sheetView>
  </sheetViews>
  <sheetFormatPr baseColWidth="10" defaultColWidth="8.85546875" defaultRowHeight="15.75" customHeight="1" x14ac:dyDescent="0"/>
  <cols>
    <col min="1" max="1" width="3.140625" style="17" customWidth="1"/>
    <col min="2" max="2" width="28.5703125" style="17" customWidth="1"/>
    <col min="3" max="3" width="20.28515625" style="17" customWidth="1"/>
    <col min="4" max="4" width="9" style="17" customWidth="1"/>
    <col min="5" max="5" width="21.140625" style="17" customWidth="1"/>
    <col min="6" max="6" width="6" style="17" customWidth="1"/>
    <col min="7" max="7" width="20.85546875" style="17" customWidth="1"/>
    <col min="8" max="8" width="5.85546875" style="17" customWidth="1"/>
    <col min="9" max="9" width="25.7109375" style="17" customWidth="1"/>
    <col min="10" max="10" width="11.7109375" style="17" customWidth="1"/>
    <col min="11" max="12" width="8.5703125" style="17" customWidth="1"/>
    <col min="13" max="13" width="8.7109375" style="17" customWidth="1"/>
    <col min="14" max="14" width="9.42578125" style="17" customWidth="1"/>
    <col min="15" max="15" width="11.7109375" style="17" customWidth="1"/>
    <col min="16" max="16" width="24.7109375" style="17" customWidth="1"/>
    <col min="17" max="17" width="8" style="17" customWidth="1"/>
    <col min="18" max="19" width="6.7109375" style="17" customWidth="1"/>
    <col min="20" max="21" width="8.42578125" style="17" customWidth="1"/>
    <col min="22" max="22" width="8.7109375" style="17" customWidth="1"/>
    <col min="23" max="23" width="9.140625" style="20" customWidth="1"/>
    <col min="24" max="24" width="7.85546875" style="20" customWidth="1"/>
    <col min="25" max="25" width="10.85546875" style="17" customWidth="1"/>
    <col min="26" max="26" width="6.7109375" style="17" customWidth="1"/>
    <col min="27" max="27" width="6.85546875" style="17" customWidth="1"/>
    <col min="28" max="28" width="12.85546875" style="17" customWidth="1"/>
    <col min="29" max="29" width="18.7109375" style="17" customWidth="1"/>
    <col min="30" max="30" width="18.85546875" style="17" customWidth="1"/>
    <col min="31" max="266" width="8.85546875" style="17" customWidth="1"/>
  </cols>
  <sheetData>
    <row r="1" spans="1:28" ht="35.25" customHeight="1">
      <c r="A1" s="2"/>
      <c r="B1" s="348"/>
      <c r="C1" s="348"/>
      <c r="D1" s="348"/>
      <c r="E1" s="341"/>
      <c r="F1" s="341"/>
      <c r="G1" s="341"/>
      <c r="H1" s="341"/>
      <c r="I1" s="341"/>
      <c r="J1" s="341"/>
      <c r="K1" s="341"/>
      <c r="L1" s="341"/>
      <c r="M1" s="341"/>
      <c r="N1" s="341"/>
      <c r="O1" s="341"/>
      <c r="P1" s="341"/>
      <c r="Q1" s="341"/>
      <c r="R1" s="341"/>
      <c r="S1" s="341"/>
      <c r="T1" s="341"/>
      <c r="U1" s="341"/>
      <c r="V1" s="341"/>
      <c r="W1" s="341"/>
      <c r="X1" s="341"/>
      <c r="Y1" s="341"/>
      <c r="Z1" s="341"/>
      <c r="AA1" s="341"/>
      <c r="AB1" s="341"/>
    </row>
    <row r="2" spans="1:28" ht="35.25" customHeight="1">
      <c r="A2" s="3"/>
      <c r="B2" s="25"/>
      <c r="C2" s="4"/>
      <c r="D2" s="6"/>
      <c r="E2" s="278"/>
      <c r="F2" s="278"/>
      <c r="G2" s="278"/>
      <c r="H2" s="278"/>
      <c r="I2" s="278"/>
      <c r="J2" s="278"/>
      <c r="K2" s="278"/>
      <c r="L2" s="278"/>
      <c r="M2" s="278"/>
      <c r="N2" s="278"/>
      <c r="O2" s="278"/>
      <c r="P2" s="278"/>
      <c r="Q2" s="278"/>
      <c r="R2" s="278"/>
      <c r="S2" s="278"/>
      <c r="T2" s="278"/>
      <c r="U2" s="278"/>
      <c r="V2" s="278"/>
      <c r="W2" s="278"/>
      <c r="X2" s="278"/>
      <c r="Y2" s="278"/>
      <c r="Z2" s="278"/>
      <c r="AA2" s="278"/>
      <c r="AB2" s="278"/>
    </row>
    <row r="3" spans="1:28" ht="50" customHeight="1">
      <c r="A3" s="3"/>
      <c r="B3" s="25"/>
      <c r="C3" s="4"/>
      <c r="D3" s="6"/>
      <c r="E3" s="349" t="s">
        <v>51</v>
      </c>
      <c r="F3" s="349"/>
      <c r="G3" s="349"/>
      <c r="H3" s="349"/>
      <c r="I3" s="349"/>
      <c r="J3" s="349"/>
      <c r="K3" s="349"/>
      <c r="L3" s="349"/>
      <c r="M3" s="349"/>
      <c r="N3" s="349"/>
      <c r="O3" s="349"/>
      <c r="P3" s="349"/>
      <c r="Q3" s="349"/>
      <c r="R3" s="349"/>
      <c r="S3" s="349"/>
      <c r="T3" s="349"/>
      <c r="U3" s="349"/>
      <c r="V3" s="349"/>
      <c r="W3" s="349"/>
      <c r="X3" s="349"/>
      <c r="Y3" s="349"/>
      <c r="Z3" s="349"/>
      <c r="AA3" s="349"/>
      <c r="AB3" s="349"/>
    </row>
    <row r="4" spans="1:28" ht="35" customHeight="1" thickBot="1">
      <c r="A4" s="3"/>
      <c r="B4" s="25"/>
      <c r="C4" s="4"/>
      <c r="D4" s="6"/>
      <c r="E4" s="278"/>
      <c r="F4" s="278"/>
      <c r="G4" s="278"/>
      <c r="H4" s="278"/>
      <c r="I4" s="278"/>
      <c r="J4" s="278"/>
      <c r="K4" s="278"/>
      <c r="L4" s="278"/>
      <c r="M4" s="278"/>
      <c r="N4" s="278"/>
      <c r="O4" s="278"/>
      <c r="P4" s="278"/>
      <c r="Q4" s="278"/>
      <c r="R4" s="278"/>
      <c r="S4" s="278"/>
      <c r="T4" s="278"/>
      <c r="U4" s="278"/>
      <c r="V4" s="278"/>
      <c r="W4" s="278"/>
      <c r="X4" s="278"/>
      <c r="Y4" s="278"/>
      <c r="Z4" s="278"/>
      <c r="AA4" s="278"/>
      <c r="AB4" s="278"/>
    </row>
    <row r="5" spans="1:28" ht="61" customHeight="1">
      <c r="A5" s="3"/>
      <c r="B5" s="4"/>
      <c r="C5" s="4"/>
      <c r="D5" s="6"/>
      <c r="E5" s="36" t="s">
        <v>5</v>
      </c>
      <c r="F5" s="311" t="s">
        <v>109</v>
      </c>
      <c r="G5" s="311"/>
      <c r="H5" s="311"/>
      <c r="I5" s="311"/>
      <c r="J5" s="311"/>
      <c r="K5" s="311"/>
      <c r="L5" s="311"/>
      <c r="M5" s="311"/>
      <c r="N5" s="311"/>
      <c r="O5" s="311"/>
      <c r="P5" s="28"/>
      <c r="Q5" s="28"/>
      <c r="R5" s="28"/>
      <c r="S5" s="28"/>
      <c r="T5" s="28"/>
      <c r="U5" s="28"/>
      <c r="V5" s="28"/>
      <c r="W5" s="28"/>
      <c r="X5" s="28"/>
      <c r="Y5" s="28"/>
      <c r="Z5" s="28"/>
      <c r="AA5" s="28"/>
      <c r="AB5" s="29"/>
    </row>
    <row r="6" spans="1:28" ht="38" customHeight="1">
      <c r="A6" s="3"/>
      <c r="B6" s="4"/>
      <c r="C6" s="4"/>
      <c r="D6" s="6"/>
      <c r="E6" s="116"/>
      <c r="F6" s="312" t="s">
        <v>110</v>
      </c>
      <c r="G6" s="312"/>
      <c r="H6" s="312"/>
      <c r="I6" s="312"/>
      <c r="J6" s="312"/>
      <c r="K6" s="312"/>
      <c r="L6" s="312"/>
      <c r="M6" s="312"/>
      <c r="N6" s="312"/>
      <c r="O6" s="312"/>
      <c r="P6" s="27"/>
      <c r="Q6" s="27"/>
      <c r="R6" s="27"/>
      <c r="S6" s="27"/>
      <c r="T6" s="27"/>
      <c r="U6" s="27"/>
      <c r="V6" s="27"/>
      <c r="W6" s="27"/>
      <c r="X6" s="27"/>
      <c r="Y6" s="27"/>
      <c r="Z6" s="27"/>
      <c r="AA6" s="27"/>
      <c r="AB6" s="30"/>
    </row>
    <row r="7" spans="1:28" ht="38" customHeight="1">
      <c r="A7" s="3"/>
      <c r="B7" s="4"/>
      <c r="C7" s="4"/>
      <c r="D7" s="6"/>
      <c r="E7" s="116"/>
      <c r="F7" s="312" t="s">
        <v>111</v>
      </c>
      <c r="G7" s="312"/>
      <c r="H7" s="312"/>
      <c r="I7" s="312"/>
      <c r="J7" s="312"/>
      <c r="K7" s="312"/>
      <c r="L7" s="312"/>
      <c r="M7" s="312"/>
      <c r="N7" s="312"/>
      <c r="O7" s="312"/>
      <c r="P7" s="27"/>
      <c r="Q7" s="27"/>
      <c r="R7" s="27"/>
      <c r="S7" s="27"/>
      <c r="T7" s="27"/>
      <c r="U7" s="27"/>
      <c r="V7" s="27"/>
      <c r="W7" s="27"/>
      <c r="X7" s="27"/>
      <c r="Y7" s="27"/>
      <c r="Z7" s="27"/>
      <c r="AA7" s="27"/>
      <c r="AB7" s="30"/>
    </row>
    <row r="8" spans="1:28" ht="21" customHeight="1">
      <c r="A8" s="3"/>
      <c r="B8" s="277" t="s">
        <v>0</v>
      </c>
      <c r="C8" s="6"/>
      <c r="D8" s="6"/>
      <c r="E8" s="38" t="s">
        <v>85</v>
      </c>
      <c r="F8" s="323" t="s">
        <v>132</v>
      </c>
      <c r="G8" s="324"/>
      <c r="H8" s="324"/>
      <c r="I8" s="324"/>
      <c r="J8" s="324"/>
      <c r="K8" s="324"/>
      <c r="L8" s="324"/>
      <c r="M8" s="324"/>
      <c r="N8" s="324"/>
      <c r="O8" s="324"/>
      <c r="P8" s="325"/>
      <c r="Q8" s="313">
        <v>1</v>
      </c>
      <c r="R8" s="316"/>
      <c r="S8" s="347"/>
      <c r="T8" s="313">
        <v>2</v>
      </c>
      <c r="U8" s="314"/>
      <c r="V8" s="315">
        <v>3</v>
      </c>
      <c r="W8" s="316"/>
      <c r="X8" s="314"/>
      <c r="Y8" s="315">
        <v>4</v>
      </c>
      <c r="Z8" s="314"/>
      <c r="AA8" s="315">
        <v>5</v>
      </c>
      <c r="AB8" s="370"/>
    </row>
    <row r="9" spans="1:28" ht="30" customHeight="1">
      <c r="A9" s="3"/>
      <c r="B9" s="277"/>
      <c r="C9" s="7"/>
      <c r="D9" s="6"/>
      <c r="E9" s="38" t="s">
        <v>6</v>
      </c>
      <c r="F9" s="320" t="s">
        <v>79</v>
      </c>
      <c r="G9" s="321"/>
      <c r="H9" s="321"/>
      <c r="I9" s="321"/>
      <c r="J9" s="321"/>
      <c r="K9" s="321"/>
      <c r="L9" s="321"/>
      <c r="M9" s="321"/>
      <c r="N9" s="321"/>
      <c r="O9" s="322"/>
      <c r="P9" s="40" t="s">
        <v>9</v>
      </c>
      <c r="Q9" s="317"/>
      <c r="R9" s="318"/>
      <c r="S9" s="319"/>
      <c r="T9" s="86"/>
      <c r="U9" s="87"/>
      <c r="V9" s="88"/>
      <c r="W9" s="279"/>
      <c r="X9" s="87"/>
      <c r="Y9" s="90"/>
      <c r="Z9" s="87"/>
      <c r="AA9" s="85"/>
      <c r="AB9" s="91"/>
    </row>
    <row r="10" spans="1:28" ht="20.5" customHeight="1">
      <c r="A10" s="3"/>
      <c r="B10" s="6"/>
      <c r="C10" s="6"/>
      <c r="D10" s="6"/>
      <c r="E10" s="38" t="s">
        <v>7</v>
      </c>
      <c r="F10" s="318"/>
      <c r="G10" s="318"/>
      <c r="H10" s="318"/>
      <c r="I10" s="318"/>
      <c r="J10" s="318"/>
      <c r="K10" s="318"/>
      <c r="L10" s="318"/>
      <c r="M10" s="318"/>
      <c r="N10" s="318"/>
      <c r="O10" s="319"/>
      <c r="P10" s="40" t="s">
        <v>10</v>
      </c>
      <c r="Q10" s="317"/>
      <c r="R10" s="318"/>
      <c r="S10" s="319"/>
      <c r="T10" s="86"/>
      <c r="U10" s="87"/>
      <c r="V10" s="88"/>
      <c r="W10" s="279"/>
      <c r="X10" s="87"/>
      <c r="Y10" s="90"/>
      <c r="Z10" s="87"/>
      <c r="AA10" s="85"/>
      <c r="AB10" s="91"/>
    </row>
    <row r="11" spans="1:28" ht="32" customHeight="1">
      <c r="A11" s="3"/>
      <c r="B11" s="6"/>
      <c r="C11" s="7"/>
      <c r="D11" s="6"/>
      <c r="E11" s="38" t="s">
        <v>8</v>
      </c>
      <c r="F11" s="356">
        <f>Y15</f>
        <v>36000.000000000007</v>
      </c>
      <c r="G11" s="357"/>
      <c r="H11" s="357"/>
      <c r="I11" s="357"/>
      <c r="J11" s="357"/>
      <c r="K11" s="357"/>
      <c r="L11" s="357"/>
      <c r="M11" s="357"/>
      <c r="N11" s="357"/>
      <c r="O11" s="358"/>
      <c r="P11" s="40" t="s">
        <v>11</v>
      </c>
      <c r="Q11" s="317"/>
      <c r="R11" s="318"/>
      <c r="S11" s="319"/>
      <c r="T11" s="86"/>
      <c r="U11" s="87"/>
      <c r="V11" s="88"/>
      <c r="W11" s="279"/>
      <c r="X11" s="87"/>
      <c r="Y11" s="90"/>
      <c r="Z11" s="87"/>
      <c r="AA11" s="85"/>
      <c r="AB11" s="91"/>
    </row>
    <row r="12" spans="1:28" ht="36" customHeight="1" thickBot="1">
      <c r="A12" s="3"/>
      <c r="B12" s="277" t="s">
        <v>1</v>
      </c>
      <c r="C12" s="6"/>
      <c r="D12" s="6"/>
      <c r="E12" s="39" t="s">
        <v>88</v>
      </c>
      <c r="F12" s="359">
        <v>43770</v>
      </c>
      <c r="G12" s="360"/>
      <c r="H12" s="360"/>
      <c r="I12" s="360"/>
      <c r="J12" s="360"/>
      <c r="K12" s="360"/>
      <c r="L12" s="360"/>
      <c r="M12" s="360"/>
      <c r="N12" s="360"/>
      <c r="O12" s="361"/>
      <c r="P12" s="41" t="s">
        <v>89</v>
      </c>
      <c r="Q12" s="371">
        <v>43862</v>
      </c>
      <c r="R12" s="372"/>
      <c r="S12" s="373"/>
      <c r="T12" s="92"/>
      <c r="U12" s="93"/>
      <c r="V12" s="94"/>
      <c r="W12" s="95"/>
      <c r="X12" s="93"/>
      <c r="Y12" s="96"/>
      <c r="Z12" s="93"/>
      <c r="AA12" s="97"/>
      <c r="AB12" s="98"/>
    </row>
    <row r="13" spans="1:28" ht="20.5" customHeight="1" thickBot="1">
      <c r="A13" s="3"/>
      <c r="B13" s="6"/>
      <c r="C13" s="7"/>
      <c r="D13" s="6"/>
      <c r="E13" s="8"/>
      <c r="F13" s="8"/>
      <c r="G13" s="8"/>
      <c r="H13" s="8"/>
      <c r="I13" s="22"/>
      <c r="J13" s="22"/>
      <c r="K13" s="22"/>
      <c r="L13" s="22"/>
      <c r="M13" s="22"/>
      <c r="N13" s="22"/>
      <c r="O13" s="22"/>
      <c r="P13" s="8"/>
      <c r="Q13" s="8"/>
      <c r="R13" s="8"/>
      <c r="S13" s="8"/>
      <c r="T13" s="8"/>
      <c r="U13" s="8"/>
      <c r="V13" s="8"/>
      <c r="W13" s="18"/>
      <c r="X13" s="18"/>
      <c r="Y13" s="8"/>
      <c r="Z13" s="8"/>
      <c r="AA13" s="22"/>
      <c r="AB13" s="22"/>
    </row>
    <row r="14" spans="1:28" ht="62" customHeight="1">
      <c r="A14" s="3"/>
      <c r="B14" s="6"/>
      <c r="C14" s="6"/>
      <c r="D14" s="6"/>
      <c r="E14" s="37" t="s">
        <v>113</v>
      </c>
      <c r="F14" s="271"/>
      <c r="G14" s="287" t="s">
        <v>114</v>
      </c>
      <c r="H14" s="31"/>
      <c r="I14" s="305" t="s">
        <v>115</v>
      </c>
      <c r="J14" s="31" t="s">
        <v>116</v>
      </c>
      <c r="K14" s="34" t="s">
        <v>13</v>
      </c>
      <c r="L14" s="292" t="s">
        <v>117</v>
      </c>
      <c r="M14" s="35" t="s">
        <v>14</v>
      </c>
      <c r="N14" s="33" t="s">
        <v>13</v>
      </c>
      <c r="O14" s="32" t="s">
        <v>15</v>
      </c>
      <c r="P14" s="37" t="s">
        <v>12</v>
      </c>
      <c r="Q14" s="272"/>
      <c r="R14" s="272"/>
      <c r="S14" s="272"/>
      <c r="T14" s="272"/>
      <c r="U14" s="272"/>
      <c r="V14" s="273"/>
      <c r="W14" s="31" t="s">
        <v>116</v>
      </c>
      <c r="X14" s="33" t="s">
        <v>13</v>
      </c>
      <c r="Y14" s="34" t="s">
        <v>117</v>
      </c>
      <c r="Z14" s="35" t="s">
        <v>14</v>
      </c>
      <c r="AA14" s="33" t="s">
        <v>13</v>
      </c>
      <c r="AB14" s="32" t="s">
        <v>15</v>
      </c>
    </row>
    <row r="15" spans="1:28" ht="40" customHeight="1">
      <c r="A15" s="3"/>
      <c r="B15" s="6"/>
      <c r="C15" s="6"/>
      <c r="D15" s="6"/>
      <c r="E15" s="49" t="s">
        <v>85</v>
      </c>
      <c r="F15" s="365"/>
      <c r="G15" s="366"/>
      <c r="H15" s="366"/>
      <c r="I15" s="290" t="s">
        <v>53</v>
      </c>
      <c r="J15" s="288"/>
      <c r="K15" s="141"/>
      <c r="L15" s="293"/>
      <c r="M15" s="47"/>
      <c r="N15" s="45"/>
      <c r="O15" s="142"/>
      <c r="P15" s="49" t="s">
        <v>85</v>
      </c>
      <c r="Q15" s="367" t="str">
        <f>F8</f>
        <v xml:space="preserve">Tuyển dụng Chuyên viên Phân tích dữ liệu </v>
      </c>
      <c r="R15" s="368"/>
      <c r="S15" s="368"/>
      <c r="T15" s="368"/>
      <c r="U15" s="368"/>
      <c r="V15" s="369"/>
      <c r="W15" s="50"/>
      <c r="X15" s="51"/>
      <c r="Y15" s="135">
        <f>Y19+Y20+Y22</f>
        <v>36000.000000000007</v>
      </c>
      <c r="Z15" s="53"/>
      <c r="AA15" s="54"/>
      <c r="AB15" s="136">
        <f>AB18+AB21</f>
        <v>1350000</v>
      </c>
    </row>
    <row r="16" spans="1:28" ht="31" customHeight="1">
      <c r="A16" s="3"/>
      <c r="B16" s="277" t="s">
        <v>2</v>
      </c>
      <c r="C16" s="7"/>
      <c r="D16" s="6"/>
      <c r="E16" s="44" t="s">
        <v>16</v>
      </c>
      <c r="F16" s="378"/>
      <c r="G16" s="379"/>
      <c r="H16" s="379"/>
      <c r="I16" s="290"/>
      <c r="J16" s="288"/>
      <c r="K16" s="46"/>
      <c r="L16" s="294"/>
      <c r="M16" s="47"/>
      <c r="N16" s="45"/>
      <c r="O16" s="48"/>
      <c r="P16" s="49" t="s">
        <v>16</v>
      </c>
      <c r="Q16" s="350" t="s">
        <v>136</v>
      </c>
      <c r="R16" s="351"/>
      <c r="S16" s="351"/>
      <c r="T16" s="351"/>
      <c r="U16" s="351"/>
      <c r="V16" s="352"/>
      <c r="W16" s="50"/>
      <c r="X16" s="51"/>
      <c r="Y16" s="52"/>
      <c r="Z16" s="53"/>
      <c r="AA16" s="54"/>
      <c r="AB16" s="55"/>
    </row>
    <row r="17" spans="1:29" ht="31" customHeight="1">
      <c r="A17" s="3"/>
      <c r="B17" s="9"/>
      <c r="C17" s="6"/>
      <c r="D17" s="6"/>
      <c r="E17" s="56" t="s">
        <v>17</v>
      </c>
      <c r="F17" s="365" t="s">
        <v>138</v>
      </c>
      <c r="G17" s="366"/>
      <c r="H17" s="366"/>
      <c r="I17" s="290"/>
      <c r="J17" s="288"/>
      <c r="K17" s="46"/>
      <c r="L17" s="294">
        <f>L19</f>
        <v>75000</v>
      </c>
      <c r="M17" s="47"/>
      <c r="N17" s="45"/>
      <c r="O17" s="48"/>
      <c r="P17" s="56" t="s">
        <v>20</v>
      </c>
      <c r="Q17" s="385" t="s">
        <v>133</v>
      </c>
      <c r="R17" s="386"/>
      <c r="S17" s="386"/>
      <c r="T17" s="386"/>
      <c r="U17" s="386"/>
      <c r="V17" s="387"/>
      <c r="W17" s="50"/>
      <c r="X17" s="51"/>
      <c r="Y17" s="61"/>
      <c r="Z17" s="57"/>
      <c r="AA17" s="143"/>
      <c r="AB17" s="144"/>
      <c r="AC17" s="99"/>
    </row>
    <row r="18" spans="1:29" ht="31" customHeight="1">
      <c r="A18" s="3"/>
      <c r="C18" s="6"/>
      <c r="D18" s="6"/>
      <c r="E18" s="58" t="s">
        <v>18</v>
      </c>
      <c r="F18" s="378" t="s">
        <v>139</v>
      </c>
      <c r="G18" s="379"/>
      <c r="H18" s="379"/>
      <c r="I18" s="290"/>
      <c r="J18" s="288"/>
      <c r="K18" s="46"/>
      <c r="L18" s="294"/>
      <c r="M18" s="47"/>
      <c r="N18" s="45"/>
      <c r="O18" s="48"/>
      <c r="P18" s="58" t="s">
        <v>21</v>
      </c>
      <c r="Q18" s="362" t="s">
        <v>134</v>
      </c>
      <c r="R18" s="363"/>
      <c r="S18" s="363"/>
      <c r="T18" s="363"/>
      <c r="U18" s="363"/>
      <c r="V18" s="364"/>
      <c r="W18" s="59"/>
      <c r="X18" s="60"/>
      <c r="Y18" s="61"/>
      <c r="Z18" s="57">
        <v>20000</v>
      </c>
      <c r="AA18" s="280">
        <f>5*2.25*3</f>
        <v>33.75</v>
      </c>
      <c r="AB18" s="62">
        <f>Z18*AA18</f>
        <v>675000</v>
      </c>
    </row>
    <row r="19" spans="1:29" ht="31" customHeight="1">
      <c r="A19" s="3"/>
      <c r="B19" s="340" t="s">
        <v>4</v>
      </c>
      <c r="C19" s="10"/>
      <c r="D19" s="6"/>
      <c r="E19" s="63" t="s">
        <v>19</v>
      </c>
      <c r="F19" s="380" t="s">
        <v>140</v>
      </c>
      <c r="G19" s="381"/>
      <c r="H19" s="381"/>
      <c r="I19" s="290"/>
      <c r="J19" s="288">
        <f>20000/22/8</f>
        <v>113.63636363636364</v>
      </c>
      <c r="K19" s="46">
        <f>2*5*22*3</f>
        <v>660</v>
      </c>
      <c r="L19" s="294">
        <f>J19*K19</f>
        <v>75000</v>
      </c>
      <c r="M19" s="47"/>
      <c r="N19" s="45"/>
      <c r="O19" s="48"/>
      <c r="P19" s="63" t="s">
        <v>22</v>
      </c>
      <c r="Q19" s="281" t="s">
        <v>135</v>
      </c>
      <c r="R19" s="282"/>
      <c r="S19" s="282"/>
      <c r="T19" s="282"/>
      <c r="U19" s="282"/>
      <c r="V19" s="283"/>
      <c r="W19" s="59">
        <f>30000/22</f>
        <v>1363.6363636363637</v>
      </c>
      <c r="X19" s="60">
        <f>20%*22*3</f>
        <v>13.200000000000001</v>
      </c>
      <c r="Y19" s="61">
        <f>W19*X19</f>
        <v>18000.000000000004</v>
      </c>
      <c r="Z19" s="57"/>
      <c r="AA19" s="143"/>
      <c r="AB19" s="145"/>
    </row>
    <row r="20" spans="1:29" ht="31" customHeight="1">
      <c r="A20" s="3"/>
      <c r="B20" s="340"/>
      <c r="C20" s="10"/>
      <c r="D20" s="6"/>
      <c r="E20" s="44"/>
      <c r="F20" s="131"/>
      <c r="G20" s="68"/>
      <c r="H20" s="64"/>
      <c r="I20" s="290"/>
      <c r="J20" s="288"/>
      <c r="K20" s="46"/>
      <c r="L20" s="294"/>
      <c r="M20" s="47"/>
      <c r="N20" s="45"/>
      <c r="O20" s="48"/>
      <c r="P20" s="63" t="s">
        <v>23</v>
      </c>
      <c r="Q20" s="281"/>
      <c r="R20" s="285"/>
      <c r="S20" s="285"/>
      <c r="T20" s="285"/>
      <c r="U20" s="285"/>
      <c r="V20" s="286"/>
      <c r="W20" s="57"/>
      <c r="X20" s="65"/>
      <c r="Y20" s="61"/>
      <c r="Z20" s="57"/>
      <c r="AA20" s="65"/>
      <c r="AB20" s="62"/>
    </row>
    <row r="21" spans="1:29" ht="31" customHeight="1">
      <c r="A21" s="3"/>
      <c r="B21" s="340"/>
      <c r="C21" s="10"/>
      <c r="D21" s="6"/>
      <c r="E21" s="44"/>
      <c r="F21" s="131"/>
      <c r="G21" s="68"/>
      <c r="H21" s="64"/>
      <c r="I21" s="290"/>
      <c r="J21" s="288"/>
      <c r="K21" s="46"/>
      <c r="L21" s="294"/>
      <c r="M21" s="47"/>
      <c r="N21" s="45"/>
      <c r="O21" s="48"/>
      <c r="P21" s="58" t="s">
        <v>24</v>
      </c>
      <c r="Q21" s="362" t="s">
        <v>137</v>
      </c>
      <c r="R21" s="363"/>
      <c r="S21" s="363"/>
      <c r="T21" s="363"/>
      <c r="U21" s="363"/>
      <c r="V21" s="364"/>
      <c r="W21" s="59"/>
      <c r="X21" s="60"/>
      <c r="Y21" s="61"/>
      <c r="Z21" s="57">
        <v>20000</v>
      </c>
      <c r="AA21" s="280">
        <f>5*2.25*3</f>
        <v>33.75</v>
      </c>
      <c r="AB21" s="62">
        <f>Z21*AA21</f>
        <v>675000</v>
      </c>
    </row>
    <row r="22" spans="1:29" ht="31" customHeight="1">
      <c r="A22" s="3"/>
      <c r="B22" s="117"/>
      <c r="C22" s="117"/>
      <c r="D22" s="6"/>
      <c r="E22" s="44"/>
      <c r="F22" s="131"/>
      <c r="G22" s="68"/>
      <c r="H22" s="64"/>
      <c r="I22" s="290"/>
      <c r="J22" s="288"/>
      <c r="K22" s="46"/>
      <c r="L22" s="294"/>
      <c r="M22" s="47"/>
      <c r="N22" s="45"/>
      <c r="O22" s="48"/>
      <c r="P22" s="63" t="s">
        <v>25</v>
      </c>
      <c r="Q22" s="281" t="s">
        <v>125</v>
      </c>
      <c r="R22" s="285"/>
      <c r="S22" s="285"/>
      <c r="T22" s="285"/>
      <c r="U22" s="285"/>
      <c r="V22" s="286"/>
      <c r="W22" s="59">
        <f>30000/22</f>
        <v>1363.6363636363637</v>
      </c>
      <c r="X22" s="60">
        <f>20%*22*3</f>
        <v>13.200000000000001</v>
      </c>
      <c r="Y22" s="61">
        <f>W22*X22</f>
        <v>18000.000000000004</v>
      </c>
      <c r="Z22" s="53"/>
      <c r="AA22" s="143"/>
      <c r="AB22" s="146"/>
    </row>
    <row r="23" spans="1:29" ht="31" customHeight="1">
      <c r="A23" s="419" t="s">
        <v>52</v>
      </c>
      <c r="B23" s="420"/>
      <c r="C23" s="420"/>
      <c r="D23" s="6"/>
      <c r="E23" s="44"/>
      <c r="F23" s="131"/>
      <c r="G23" s="68"/>
      <c r="H23" s="64"/>
      <c r="I23" s="290"/>
      <c r="J23" s="288"/>
      <c r="K23" s="46"/>
      <c r="L23" s="294"/>
      <c r="M23" s="47"/>
      <c r="N23" s="45"/>
      <c r="O23" s="48"/>
      <c r="P23" s="63" t="s">
        <v>26</v>
      </c>
      <c r="Q23" s="353"/>
      <c r="R23" s="354"/>
      <c r="S23" s="354"/>
      <c r="T23" s="354"/>
      <c r="U23" s="354"/>
      <c r="V23" s="355"/>
      <c r="W23" s="59"/>
      <c r="X23" s="60"/>
      <c r="Y23" s="61"/>
      <c r="Z23" s="57"/>
      <c r="AA23" s="65"/>
      <c r="AB23" s="62"/>
    </row>
    <row r="24" spans="1:29" ht="31" customHeight="1">
      <c r="A24" s="3"/>
      <c r="B24" s="418" t="s">
        <v>3</v>
      </c>
      <c r="C24" s="418"/>
      <c r="D24" s="6"/>
      <c r="E24" s="44"/>
      <c r="F24" s="131"/>
      <c r="G24" s="68"/>
      <c r="H24" s="64"/>
      <c r="I24" s="290"/>
      <c r="J24" s="288"/>
      <c r="K24" s="46"/>
      <c r="L24" s="294"/>
      <c r="M24" s="47"/>
      <c r="N24" s="45"/>
      <c r="O24" s="48"/>
      <c r="P24" s="58" t="s">
        <v>27</v>
      </c>
      <c r="Q24" s="350"/>
      <c r="R24" s="351"/>
      <c r="S24" s="351"/>
      <c r="T24" s="351"/>
      <c r="U24" s="351"/>
      <c r="V24" s="352"/>
      <c r="W24" s="59"/>
      <c r="X24" s="60"/>
      <c r="Y24" s="61"/>
      <c r="Z24" s="57"/>
      <c r="AA24" s="143"/>
      <c r="AB24" s="146"/>
    </row>
    <row r="25" spans="1:29" ht="31" customHeight="1">
      <c r="A25" s="3"/>
      <c r="B25" s="10"/>
      <c r="C25" s="10"/>
      <c r="D25" s="6"/>
      <c r="E25" s="44"/>
      <c r="F25" s="131"/>
      <c r="G25" s="68"/>
      <c r="H25" s="64"/>
      <c r="I25" s="290"/>
      <c r="J25" s="288"/>
      <c r="K25" s="46"/>
      <c r="L25" s="294"/>
      <c r="M25" s="47"/>
      <c r="N25" s="45"/>
      <c r="O25" s="48"/>
      <c r="P25" s="63" t="s">
        <v>28</v>
      </c>
      <c r="Q25" s="353"/>
      <c r="R25" s="354"/>
      <c r="S25" s="354"/>
      <c r="T25" s="354"/>
      <c r="U25" s="354"/>
      <c r="V25" s="355"/>
      <c r="W25" s="59"/>
      <c r="X25" s="60"/>
      <c r="Y25" s="52"/>
      <c r="Z25" s="53"/>
      <c r="AA25" s="143"/>
      <c r="AB25" s="145"/>
    </row>
    <row r="26" spans="1:29" ht="31" customHeight="1">
      <c r="A26" s="3"/>
      <c r="B26" s="10"/>
      <c r="C26" s="10"/>
      <c r="D26" s="6"/>
      <c r="E26" s="44"/>
      <c r="F26" s="131"/>
      <c r="G26" s="68"/>
      <c r="H26" s="64"/>
      <c r="I26" s="290"/>
      <c r="J26" s="288"/>
      <c r="K26" s="46"/>
      <c r="L26" s="294"/>
      <c r="M26" s="47"/>
      <c r="N26" s="45"/>
      <c r="O26" s="48"/>
      <c r="P26" s="63" t="s">
        <v>29</v>
      </c>
      <c r="Q26" s="353"/>
      <c r="R26" s="354"/>
      <c r="S26" s="354"/>
      <c r="T26" s="354"/>
      <c r="U26" s="354"/>
      <c r="V26" s="355"/>
      <c r="W26" s="59"/>
      <c r="X26" s="60"/>
      <c r="Y26" s="61"/>
      <c r="Z26" s="57"/>
      <c r="AA26" s="65"/>
      <c r="AB26" s="62"/>
    </row>
    <row r="27" spans="1:29" ht="31" customHeight="1">
      <c r="A27" s="3"/>
      <c r="B27" s="11"/>
      <c r="C27" s="12"/>
      <c r="D27" s="6"/>
      <c r="E27" s="66"/>
      <c r="F27" s="67"/>
      <c r="G27" s="68"/>
      <c r="H27" s="68"/>
      <c r="I27" s="290"/>
      <c r="J27" s="288"/>
      <c r="K27" s="46"/>
      <c r="L27" s="294"/>
      <c r="M27" s="47"/>
      <c r="N27" s="45"/>
      <c r="O27" s="48"/>
      <c r="P27" s="69" t="s">
        <v>30</v>
      </c>
      <c r="Q27" s="367"/>
      <c r="R27" s="400"/>
      <c r="S27" s="400"/>
      <c r="T27" s="400"/>
      <c r="U27" s="400"/>
      <c r="V27" s="401"/>
      <c r="W27" s="50"/>
      <c r="X27" s="51"/>
      <c r="Y27" s="52"/>
      <c r="Z27" s="53"/>
      <c r="AA27" s="54"/>
      <c r="AB27" s="55"/>
    </row>
    <row r="28" spans="1:29" ht="31" customHeight="1">
      <c r="A28" s="3"/>
      <c r="B28" s="11"/>
      <c r="C28" s="12"/>
      <c r="D28" s="6"/>
      <c r="E28" s="66"/>
      <c r="F28" s="67"/>
      <c r="G28" s="68"/>
      <c r="H28" s="68"/>
      <c r="I28" s="290"/>
      <c r="J28" s="288"/>
      <c r="K28" s="46"/>
      <c r="L28" s="294"/>
      <c r="M28" s="47"/>
      <c r="N28" s="45"/>
      <c r="O28" s="48"/>
      <c r="P28" s="70" t="s">
        <v>54</v>
      </c>
      <c r="Q28" s="382"/>
      <c r="R28" s="383"/>
      <c r="S28" s="383"/>
      <c r="T28" s="383"/>
      <c r="U28" s="383"/>
      <c r="V28" s="384"/>
      <c r="W28" s="59"/>
      <c r="X28" s="60"/>
      <c r="Y28" s="52"/>
      <c r="Z28" s="53"/>
      <c r="AA28" s="54"/>
      <c r="AB28" s="55"/>
    </row>
    <row r="29" spans="1:29" ht="31" customHeight="1">
      <c r="A29" s="3"/>
      <c r="B29" s="11"/>
      <c r="C29" s="12"/>
      <c r="D29" s="6"/>
      <c r="E29" s="71"/>
      <c r="F29" s="72"/>
      <c r="G29" s="72"/>
      <c r="H29" s="72"/>
      <c r="I29" s="290"/>
      <c r="J29" s="288"/>
      <c r="K29" s="46"/>
      <c r="L29" s="294"/>
      <c r="M29" s="47"/>
      <c r="N29" s="45"/>
      <c r="O29" s="48"/>
      <c r="P29" s="63" t="s">
        <v>55</v>
      </c>
      <c r="Q29" s="353"/>
      <c r="R29" s="354"/>
      <c r="S29" s="354"/>
      <c r="T29" s="354"/>
      <c r="U29" s="354"/>
      <c r="V29" s="355"/>
      <c r="W29" s="59"/>
      <c r="X29" s="60"/>
      <c r="Y29" s="52"/>
      <c r="Z29" s="53"/>
      <c r="AA29" s="54"/>
      <c r="AB29" s="55"/>
    </row>
    <row r="30" spans="1:29" ht="31" customHeight="1">
      <c r="A30" s="3"/>
      <c r="B30" s="11"/>
      <c r="C30" s="12"/>
      <c r="D30" s="6"/>
      <c r="E30" s="71"/>
      <c r="F30" s="72"/>
      <c r="G30" s="72"/>
      <c r="H30" s="72"/>
      <c r="I30" s="290"/>
      <c r="J30" s="288"/>
      <c r="K30" s="46"/>
      <c r="L30" s="294"/>
      <c r="M30" s="47"/>
      <c r="N30" s="45"/>
      <c r="O30" s="48"/>
      <c r="P30" s="70" t="s">
        <v>58</v>
      </c>
      <c r="Q30" s="382"/>
      <c r="R30" s="383"/>
      <c r="S30" s="383"/>
      <c r="T30" s="383"/>
      <c r="U30" s="383"/>
      <c r="V30" s="384"/>
      <c r="W30" s="59"/>
      <c r="X30" s="60"/>
      <c r="Y30" s="52"/>
      <c r="Z30" s="53"/>
      <c r="AA30" s="54"/>
      <c r="AB30" s="55"/>
    </row>
    <row r="31" spans="1:29" ht="31" customHeight="1">
      <c r="A31" s="3"/>
      <c r="B31" s="11"/>
      <c r="C31" s="12"/>
      <c r="D31" s="6"/>
      <c r="E31" s="71"/>
      <c r="F31" s="72"/>
      <c r="G31" s="72"/>
      <c r="H31" s="72"/>
      <c r="I31" s="290"/>
      <c r="J31" s="288"/>
      <c r="K31" s="46"/>
      <c r="L31" s="294"/>
      <c r="M31" s="47"/>
      <c r="N31" s="45"/>
      <c r="O31" s="48"/>
      <c r="P31" s="147" t="s">
        <v>56</v>
      </c>
      <c r="Q31" s="353"/>
      <c r="R31" s="354"/>
      <c r="S31" s="354"/>
      <c r="T31" s="354"/>
      <c r="U31" s="354"/>
      <c r="V31" s="355"/>
      <c r="W31" s="59"/>
      <c r="X31" s="60"/>
      <c r="Y31" s="52"/>
      <c r="Z31" s="53"/>
      <c r="AA31" s="54"/>
      <c r="AB31" s="55"/>
    </row>
    <row r="32" spans="1:29" ht="31" customHeight="1">
      <c r="A32" s="3"/>
      <c r="B32" s="11"/>
      <c r="C32" s="12"/>
      <c r="D32" s="6"/>
      <c r="E32" s="71"/>
      <c r="F32" s="72"/>
      <c r="G32" s="72"/>
      <c r="H32" s="72"/>
      <c r="I32" s="290"/>
      <c r="J32" s="288"/>
      <c r="K32" s="46"/>
      <c r="L32" s="294"/>
      <c r="M32" s="47"/>
      <c r="N32" s="45"/>
      <c r="O32" s="48"/>
      <c r="P32" s="70" t="s">
        <v>59</v>
      </c>
      <c r="Q32" s="382"/>
      <c r="R32" s="383"/>
      <c r="S32" s="383"/>
      <c r="T32" s="383"/>
      <c r="U32" s="383"/>
      <c r="V32" s="384"/>
      <c r="W32" s="59"/>
      <c r="X32" s="60"/>
      <c r="Y32" s="52"/>
      <c r="Z32" s="53"/>
      <c r="AA32" s="54"/>
      <c r="AB32" s="55"/>
    </row>
    <row r="33" spans="1:29" ht="31" customHeight="1" thickBot="1">
      <c r="A33" s="3"/>
      <c r="B33" s="11"/>
      <c r="C33" s="12"/>
      <c r="D33" s="6"/>
      <c r="E33" s="73"/>
      <c r="F33" s="74"/>
      <c r="G33" s="74"/>
      <c r="H33" s="74"/>
      <c r="I33" s="291"/>
      <c r="J33" s="289"/>
      <c r="K33" s="76"/>
      <c r="L33" s="296"/>
      <c r="M33" s="77"/>
      <c r="N33" s="75"/>
      <c r="O33" s="78"/>
      <c r="P33" s="147" t="s">
        <v>57</v>
      </c>
      <c r="Q33" s="391"/>
      <c r="R33" s="392"/>
      <c r="S33" s="392"/>
      <c r="T33" s="392"/>
      <c r="U33" s="392"/>
      <c r="V33" s="393"/>
      <c r="W33" s="79"/>
      <c r="X33" s="80"/>
      <c r="Y33" s="81"/>
      <c r="Z33" s="82"/>
      <c r="AA33" s="83"/>
      <c r="AB33" s="84"/>
    </row>
    <row r="34" spans="1:29" ht="33" customHeight="1">
      <c r="A34" s="3"/>
      <c r="B34" s="13"/>
      <c r="C34" s="6"/>
      <c r="D34" s="6"/>
      <c r="E34" s="121" t="s">
        <v>31</v>
      </c>
      <c r="F34" s="14"/>
      <c r="G34" s="14"/>
      <c r="H34" s="14"/>
      <c r="I34" s="22"/>
      <c r="J34" s="22"/>
      <c r="K34" s="22"/>
      <c r="L34" s="22"/>
      <c r="M34" s="22"/>
      <c r="N34" s="22"/>
      <c r="O34" s="22"/>
      <c r="P34" s="14"/>
      <c r="Q34" s="14"/>
      <c r="R34" s="14"/>
      <c r="S34" s="14"/>
      <c r="T34" s="14"/>
      <c r="U34" s="14"/>
      <c r="V34" s="14"/>
      <c r="W34" s="19"/>
      <c r="X34" s="19"/>
      <c r="Y34" s="14"/>
      <c r="Z34" s="14"/>
      <c r="AA34" s="22"/>
      <c r="AB34" s="22"/>
    </row>
    <row r="35" spans="1:29" ht="46" customHeight="1">
      <c r="A35" s="3"/>
      <c r="B35" s="11"/>
      <c r="C35" s="11"/>
      <c r="D35" s="6"/>
      <c r="E35" s="124" t="s">
        <v>32</v>
      </c>
      <c r="F35" s="100"/>
      <c r="G35" s="100"/>
      <c r="H35" s="100"/>
      <c r="I35" s="388" t="s">
        <v>34</v>
      </c>
      <c r="J35" s="389"/>
      <c r="K35" s="389"/>
      <c r="L35" s="389"/>
      <c r="M35" s="389"/>
      <c r="N35" s="389"/>
      <c r="O35" s="390"/>
      <c r="P35" s="123" t="s">
        <v>33</v>
      </c>
      <c r="Q35" s="397" t="s">
        <v>35</v>
      </c>
      <c r="R35" s="398"/>
      <c r="S35" s="398"/>
      <c r="T35" s="398"/>
      <c r="U35" s="399"/>
      <c r="V35" s="122" t="s">
        <v>37</v>
      </c>
      <c r="W35" s="122" t="s">
        <v>36</v>
      </c>
      <c r="X35" s="122" t="s">
        <v>38</v>
      </c>
      <c r="Y35" s="374" t="s">
        <v>39</v>
      </c>
      <c r="Z35" s="375"/>
      <c r="AA35" s="375"/>
      <c r="AB35" s="376"/>
      <c r="AC35" s="21"/>
    </row>
    <row r="36" spans="1:29" ht="35" customHeight="1">
      <c r="A36" s="3"/>
      <c r="B36" s="11"/>
      <c r="C36" s="12"/>
      <c r="D36" s="6"/>
      <c r="E36" s="102" t="s">
        <v>40</v>
      </c>
      <c r="F36" s="342" t="str">
        <f>Q17</f>
        <v>Quy trình báo cáo công việc được hợp nhất &amp; hệ thống hoá</v>
      </c>
      <c r="G36" s="343"/>
      <c r="H36" s="343"/>
      <c r="I36" s="405"/>
      <c r="J36" s="406"/>
      <c r="K36" s="406"/>
      <c r="L36" s="406"/>
      <c r="M36" s="406"/>
      <c r="N36" s="406"/>
      <c r="O36" s="407"/>
      <c r="P36" s="103"/>
      <c r="Q36" s="394"/>
      <c r="R36" s="395"/>
      <c r="S36" s="395"/>
      <c r="T36" s="395"/>
      <c r="U36" s="396"/>
      <c r="V36" s="114"/>
      <c r="W36" s="114"/>
      <c r="X36" s="105"/>
      <c r="Y36" s="394"/>
      <c r="Z36" s="395"/>
      <c r="AA36" s="395"/>
      <c r="AB36" s="396"/>
      <c r="AC36" s="101"/>
    </row>
    <row r="37" spans="1:29" ht="35" customHeight="1">
      <c r="A37" s="3"/>
      <c r="B37" s="14"/>
      <c r="C37" s="12"/>
      <c r="D37" s="6"/>
      <c r="E37" s="106" t="s">
        <v>41</v>
      </c>
      <c r="F37" s="345" t="str">
        <f>Q18</f>
        <v xml:space="preserve">Đơn giản hoá và hợp nhất ma trận trách nhiệm </v>
      </c>
      <c r="G37" s="346"/>
      <c r="H37" s="346"/>
      <c r="I37" s="394"/>
      <c r="J37" s="395"/>
      <c r="K37" s="395"/>
      <c r="L37" s="395"/>
      <c r="M37" s="395"/>
      <c r="N37" s="395"/>
      <c r="O37" s="396"/>
      <c r="P37" s="105"/>
      <c r="Q37" s="331"/>
      <c r="R37" s="332"/>
      <c r="S37" s="332"/>
      <c r="T37" s="332"/>
      <c r="U37" s="333"/>
      <c r="V37" s="115"/>
      <c r="W37" s="115"/>
      <c r="X37" s="105"/>
      <c r="Y37" s="421"/>
      <c r="Z37" s="422"/>
      <c r="AA37" s="422"/>
      <c r="AB37" s="423"/>
      <c r="AC37" s="21"/>
    </row>
    <row r="38" spans="1:29" ht="35" customHeight="1">
      <c r="A38" s="3"/>
      <c r="B38" s="11"/>
      <c r="C38" s="12"/>
      <c r="D38" s="6"/>
      <c r="E38" s="133" t="s">
        <v>49</v>
      </c>
      <c r="F38" s="344"/>
      <c r="G38" s="344"/>
      <c r="H38" s="344"/>
      <c r="I38" s="331"/>
      <c r="J38" s="332"/>
      <c r="K38" s="332"/>
      <c r="L38" s="332"/>
      <c r="M38" s="332"/>
      <c r="N38" s="332"/>
      <c r="O38" s="333"/>
      <c r="P38" s="105"/>
      <c r="Q38" s="331"/>
      <c r="R38" s="332"/>
      <c r="S38" s="332"/>
      <c r="T38" s="332"/>
      <c r="U38" s="333"/>
      <c r="V38" s="115"/>
      <c r="W38" s="115"/>
      <c r="X38" s="105"/>
      <c r="Y38" s="328"/>
      <c r="Z38" s="329"/>
      <c r="AA38" s="329"/>
      <c r="AB38" s="330"/>
      <c r="AC38" s="21"/>
    </row>
    <row r="39" spans="1:29" ht="35" customHeight="1">
      <c r="A39" s="3"/>
      <c r="B39" s="11"/>
      <c r="C39" s="12"/>
      <c r="D39" s="6"/>
      <c r="E39" s="134" t="s">
        <v>50</v>
      </c>
      <c r="F39" s="344"/>
      <c r="G39" s="344"/>
      <c r="H39" s="344"/>
      <c r="I39" s="331"/>
      <c r="J39" s="332"/>
      <c r="K39" s="332"/>
      <c r="L39" s="332"/>
      <c r="M39" s="332"/>
      <c r="N39" s="332"/>
      <c r="O39" s="333"/>
      <c r="P39" s="105"/>
      <c r="Q39" s="331"/>
      <c r="R39" s="332"/>
      <c r="S39" s="332"/>
      <c r="T39" s="332"/>
      <c r="U39" s="333"/>
      <c r="V39" s="115"/>
      <c r="W39" s="115"/>
      <c r="X39" s="105"/>
      <c r="Y39" s="328"/>
      <c r="Z39" s="329"/>
      <c r="AA39" s="329"/>
      <c r="AB39" s="330"/>
      <c r="AC39" s="21"/>
    </row>
    <row r="40" spans="1:29" ht="35" customHeight="1">
      <c r="A40" s="3"/>
      <c r="B40" s="11"/>
      <c r="C40" s="12"/>
      <c r="D40" s="6"/>
      <c r="E40" s="106" t="s">
        <v>42</v>
      </c>
      <c r="F40" s="345" t="str">
        <f>Q21</f>
        <v xml:space="preserve">Đơn giản hoá và hợp nhất mô tả công việc của từng vị trí </v>
      </c>
      <c r="G40" s="346"/>
      <c r="H40" s="346"/>
      <c r="I40" s="394"/>
      <c r="J40" s="395"/>
      <c r="K40" s="395"/>
      <c r="L40" s="395"/>
      <c r="M40" s="395"/>
      <c r="N40" s="395"/>
      <c r="O40" s="396"/>
      <c r="P40" s="105"/>
      <c r="Q40" s="331"/>
      <c r="R40" s="332"/>
      <c r="S40" s="332"/>
      <c r="T40" s="332"/>
      <c r="U40" s="333"/>
      <c r="V40" s="115"/>
      <c r="W40" s="115"/>
      <c r="X40" s="105"/>
      <c r="Y40" s="331"/>
      <c r="Z40" s="332"/>
      <c r="AA40" s="332"/>
      <c r="AB40" s="333"/>
      <c r="AC40" s="21"/>
    </row>
    <row r="41" spans="1:29" ht="35" customHeight="1">
      <c r="A41" s="3"/>
      <c r="B41" s="11"/>
      <c r="C41" s="12"/>
      <c r="D41" s="6"/>
      <c r="E41" s="133" t="s">
        <v>60</v>
      </c>
      <c r="F41" s="344"/>
      <c r="G41" s="344"/>
      <c r="H41" s="344"/>
      <c r="I41" s="331"/>
      <c r="J41" s="332"/>
      <c r="K41" s="332"/>
      <c r="L41" s="332"/>
      <c r="M41" s="332"/>
      <c r="N41" s="332"/>
      <c r="O41" s="333"/>
      <c r="P41" s="105"/>
      <c r="Q41" s="331"/>
      <c r="R41" s="332"/>
      <c r="S41" s="332"/>
      <c r="T41" s="332"/>
      <c r="U41" s="333"/>
      <c r="V41" s="115"/>
      <c r="W41" s="115"/>
      <c r="X41" s="105"/>
      <c r="Y41" s="328"/>
      <c r="Z41" s="329"/>
      <c r="AA41" s="329"/>
      <c r="AB41" s="330"/>
      <c r="AC41" s="21"/>
    </row>
    <row r="42" spans="1:29" ht="35" customHeight="1">
      <c r="A42" s="3"/>
      <c r="B42" s="11"/>
      <c r="C42" s="12"/>
      <c r="D42" s="6"/>
      <c r="E42" s="132"/>
      <c r="F42" s="408"/>
      <c r="G42" s="409"/>
      <c r="H42" s="410"/>
      <c r="I42" s="331"/>
      <c r="J42" s="332"/>
      <c r="K42" s="332"/>
      <c r="L42" s="332"/>
      <c r="M42" s="332"/>
      <c r="N42" s="332"/>
      <c r="O42" s="333"/>
      <c r="P42" s="105"/>
      <c r="Q42" s="331"/>
      <c r="R42" s="332"/>
      <c r="S42" s="332"/>
      <c r="T42" s="332"/>
      <c r="U42" s="333"/>
      <c r="V42" s="115"/>
      <c r="W42" s="115"/>
      <c r="X42" s="105"/>
      <c r="Y42" s="328"/>
      <c r="Z42" s="329"/>
      <c r="AA42" s="329"/>
      <c r="AB42" s="330"/>
      <c r="AC42" s="21"/>
    </row>
    <row r="43" spans="1:29" ht="35" customHeight="1">
      <c r="A43" s="3"/>
      <c r="B43" s="11"/>
      <c r="C43" s="12"/>
      <c r="D43" s="6"/>
      <c r="E43" s="106" t="s">
        <v>61</v>
      </c>
      <c r="F43" s="345" t="s">
        <v>147</v>
      </c>
      <c r="G43" s="377"/>
      <c r="H43" s="377"/>
      <c r="I43" s="394"/>
      <c r="J43" s="395"/>
      <c r="K43" s="395"/>
      <c r="L43" s="395"/>
      <c r="M43" s="395"/>
      <c r="N43" s="395"/>
      <c r="O43" s="396"/>
      <c r="P43" s="105"/>
      <c r="Q43" s="331"/>
      <c r="R43" s="332"/>
      <c r="S43" s="332"/>
      <c r="T43" s="332"/>
      <c r="U43" s="333"/>
      <c r="V43" s="107"/>
      <c r="W43" s="107"/>
      <c r="X43" s="105"/>
      <c r="Y43" s="331"/>
      <c r="Z43" s="332"/>
      <c r="AA43" s="332"/>
      <c r="AB43" s="333"/>
      <c r="AC43" s="21"/>
    </row>
    <row r="44" spans="1:29" ht="35" customHeight="1">
      <c r="A44" s="3"/>
      <c r="B44" s="11"/>
      <c r="C44" s="12"/>
      <c r="D44" s="6"/>
      <c r="E44" s="132"/>
      <c r="F44" s="402"/>
      <c r="G44" s="403"/>
      <c r="H44" s="404"/>
      <c r="I44" s="331"/>
      <c r="J44" s="332"/>
      <c r="K44" s="332"/>
      <c r="L44" s="332"/>
      <c r="M44" s="332"/>
      <c r="N44" s="332"/>
      <c r="O44" s="333"/>
      <c r="P44" s="105"/>
      <c r="Q44" s="331"/>
      <c r="R44" s="332"/>
      <c r="S44" s="332"/>
      <c r="T44" s="332"/>
      <c r="U44" s="333"/>
      <c r="V44" s="107"/>
      <c r="W44" s="107"/>
      <c r="X44" s="105"/>
      <c r="Y44" s="328"/>
      <c r="Z44" s="329"/>
      <c r="AA44" s="329"/>
      <c r="AB44" s="330"/>
      <c r="AC44" s="21"/>
    </row>
    <row r="45" spans="1:29" ht="35" customHeight="1">
      <c r="A45" s="3"/>
      <c r="B45" s="11"/>
      <c r="C45" s="12"/>
      <c r="D45" s="6"/>
      <c r="E45" s="108" t="s">
        <v>62</v>
      </c>
      <c r="F45" s="411" t="s">
        <v>148</v>
      </c>
      <c r="G45" s="412"/>
      <c r="H45" s="412"/>
      <c r="I45" s="394"/>
      <c r="J45" s="395"/>
      <c r="K45" s="395"/>
      <c r="L45" s="395"/>
      <c r="M45" s="395"/>
      <c r="N45" s="395"/>
      <c r="O45" s="396"/>
      <c r="P45" s="105"/>
      <c r="Q45" s="331"/>
      <c r="R45" s="332"/>
      <c r="S45" s="332"/>
      <c r="T45" s="332"/>
      <c r="U45" s="333"/>
      <c r="V45" s="104"/>
      <c r="W45" s="104"/>
      <c r="X45" s="105"/>
      <c r="Y45" s="328"/>
      <c r="Z45" s="329"/>
      <c r="AA45" s="329"/>
      <c r="AB45" s="330"/>
      <c r="AC45" s="21"/>
    </row>
    <row r="46" spans="1:29" ht="35" customHeight="1">
      <c r="A46" s="3"/>
      <c r="B46" s="11"/>
      <c r="C46" s="12"/>
      <c r="D46" s="6"/>
      <c r="E46" s="106" t="s">
        <v>63</v>
      </c>
      <c r="F46" s="345" t="s">
        <v>149</v>
      </c>
      <c r="G46" s="345"/>
      <c r="H46" s="345"/>
      <c r="I46" s="394"/>
      <c r="J46" s="395"/>
      <c r="K46" s="395"/>
      <c r="L46" s="395"/>
      <c r="M46" s="395"/>
      <c r="N46" s="395"/>
      <c r="O46" s="396"/>
      <c r="P46" s="105"/>
      <c r="Q46" s="331"/>
      <c r="R46" s="332"/>
      <c r="S46" s="332"/>
      <c r="T46" s="332"/>
      <c r="U46" s="333"/>
      <c r="V46" s="107"/>
      <c r="W46" s="107"/>
      <c r="X46" s="105"/>
      <c r="Y46" s="328"/>
      <c r="Z46" s="329"/>
      <c r="AA46" s="329"/>
      <c r="AB46" s="330"/>
      <c r="AC46" s="21"/>
    </row>
    <row r="47" spans="1:29" ht="35" customHeight="1">
      <c r="A47" s="3"/>
      <c r="B47" s="6"/>
      <c r="C47" s="15"/>
      <c r="D47" s="6"/>
      <c r="E47" s="132"/>
      <c r="F47" s="402"/>
      <c r="G47" s="403"/>
      <c r="H47" s="404"/>
      <c r="I47" s="331"/>
      <c r="J47" s="332"/>
      <c r="K47" s="332"/>
      <c r="L47" s="332"/>
      <c r="M47" s="332"/>
      <c r="N47" s="332"/>
      <c r="O47" s="333"/>
      <c r="P47" s="105"/>
      <c r="Q47" s="331"/>
      <c r="R47" s="332"/>
      <c r="S47" s="332"/>
      <c r="T47" s="332"/>
      <c r="U47" s="333"/>
      <c r="V47" s="107"/>
      <c r="W47" s="107"/>
      <c r="X47" s="105"/>
      <c r="Y47" s="328"/>
      <c r="Z47" s="329"/>
      <c r="AA47" s="329"/>
      <c r="AB47" s="330"/>
      <c r="AC47" s="21"/>
    </row>
    <row r="48" spans="1:29" ht="35" customHeight="1">
      <c r="A48" s="3"/>
      <c r="B48" s="13"/>
      <c r="C48" s="15"/>
      <c r="D48" s="6"/>
      <c r="E48" s="106" t="s">
        <v>64</v>
      </c>
      <c r="F48" s="345" t="s">
        <v>150</v>
      </c>
      <c r="G48" s="377"/>
      <c r="H48" s="377"/>
      <c r="I48" s="394"/>
      <c r="J48" s="395"/>
      <c r="K48" s="395"/>
      <c r="L48" s="395"/>
      <c r="M48" s="395"/>
      <c r="N48" s="395"/>
      <c r="O48" s="396"/>
      <c r="P48" s="105"/>
      <c r="Q48" s="331"/>
      <c r="R48" s="332"/>
      <c r="S48" s="332"/>
      <c r="T48" s="332"/>
      <c r="U48" s="333"/>
      <c r="V48" s="107"/>
      <c r="W48" s="107"/>
      <c r="X48" s="105"/>
      <c r="Y48" s="328"/>
      <c r="Z48" s="329"/>
      <c r="AA48" s="329"/>
      <c r="AB48" s="330"/>
      <c r="AC48" s="21"/>
    </row>
    <row r="49" spans="1:266" ht="35" customHeight="1">
      <c r="A49" s="3"/>
      <c r="B49" s="11"/>
      <c r="C49" s="11"/>
      <c r="D49" s="6"/>
      <c r="E49" s="132"/>
      <c r="F49" s="402"/>
      <c r="G49" s="403"/>
      <c r="H49" s="404"/>
      <c r="I49" s="331"/>
      <c r="J49" s="332"/>
      <c r="K49" s="332"/>
      <c r="L49" s="332"/>
      <c r="M49" s="332"/>
      <c r="N49" s="332"/>
      <c r="O49" s="333"/>
      <c r="P49" s="105"/>
      <c r="Q49" s="331"/>
      <c r="R49" s="332"/>
      <c r="S49" s="332"/>
      <c r="T49" s="332"/>
      <c r="U49" s="333"/>
      <c r="V49" s="107"/>
      <c r="W49" s="107"/>
      <c r="X49" s="105"/>
      <c r="Y49" s="328"/>
      <c r="Z49" s="329"/>
      <c r="AA49" s="329"/>
      <c r="AB49" s="330"/>
      <c r="AC49" s="21"/>
    </row>
    <row r="50" spans="1:266" ht="35" customHeight="1">
      <c r="A50" s="3"/>
      <c r="B50" s="16"/>
      <c r="C50" s="12"/>
      <c r="D50" s="6"/>
      <c r="E50" s="148" t="s">
        <v>65</v>
      </c>
      <c r="F50" s="345" t="s">
        <v>151</v>
      </c>
      <c r="G50" s="377"/>
      <c r="H50" s="377"/>
      <c r="I50" s="394"/>
      <c r="J50" s="395"/>
      <c r="K50" s="395"/>
      <c r="L50" s="395"/>
      <c r="M50" s="395"/>
      <c r="N50" s="395"/>
      <c r="O50" s="396"/>
      <c r="P50" s="105"/>
      <c r="Q50" s="331"/>
      <c r="R50" s="332"/>
      <c r="S50" s="332"/>
      <c r="T50" s="332"/>
      <c r="U50" s="333"/>
      <c r="V50" s="107"/>
      <c r="W50" s="107"/>
      <c r="X50" s="105"/>
      <c r="Y50" s="328"/>
      <c r="Z50" s="329"/>
      <c r="AA50" s="329"/>
      <c r="AB50" s="330"/>
      <c r="AC50" s="21"/>
    </row>
    <row r="51" spans="1:266" ht="35" customHeight="1">
      <c r="A51" s="3"/>
      <c r="B51" s="16"/>
      <c r="C51" s="12"/>
      <c r="D51" s="6"/>
      <c r="E51" s="132"/>
      <c r="F51" s="402"/>
      <c r="G51" s="403"/>
      <c r="H51" s="404"/>
      <c r="I51" s="331"/>
      <c r="J51" s="332"/>
      <c r="K51" s="332"/>
      <c r="L51" s="332"/>
      <c r="M51" s="332"/>
      <c r="N51" s="332"/>
      <c r="O51" s="333"/>
      <c r="P51" s="105"/>
      <c r="Q51" s="331"/>
      <c r="R51" s="332"/>
      <c r="S51" s="332"/>
      <c r="T51" s="332"/>
      <c r="U51" s="333"/>
      <c r="V51" s="107"/>
      <c r="W51" s="107"/>
      <c r="X51" s="105"/>
      <c r="Y51" s="328"/>
      <c r="Z51" s="329"/>
      <c r="AA51" s="329"/>
      <c r="AB51" s="330"/>
      <c r="AC51" s="21"/>
    </row>
    <row r="52" spans="1:266" ht="28.5" customHeight="1">
      <c r="A52" s="3"/>
      <c r="B52" s="6"/>
      <c r="C52" s="6"/>
      <c r="D52" s="6"/>
      <c r="E52" s="14"/>
      <c r="F52" s="14"/>
      <c r="G52" s="14"/>
      <c r="H52" s="14"/>
      <c r="I52" s="22"/>
      <c r="J52" s="22"/>
      <c r="K52" s="22"/>
      <c r="L52" s="22"/>
      <c r="M52" s="22"/>
      <c r="N52" s="22"/>
      <c r="O52" s="22"/>
      <c r="P52" s="14"/>
      <c r="Q52" s="14"/>
      <c r="R52" s="14"/>
      <c r="S52" s="14"/>
      <c r="T52" s="14"/>
      <c r="U52" s="14"/>
      <c r="V52" s="14"/>
      <c r="W52" s="19"/>
      <c r="X52" s="19"/>
      <c r="Y52" s="14"/>
      <c r="Z52" s="14"/>
      <c r="AA52" s="22"/>
      <c r="AB52" s="22"/>
    </row>
    <row r="53" spans="1:266" s="129" customFormat="1" ht="41" customHeight="1">
      <c r="A53" s="125"/>
      <c r="B53" s="126"/>
      <c r="C53" s="126"/>
      <c r="D53" s="127"/>
      <c r="E53" s="413" t="s">
        <v>43</v>
      </c>
      <c r="F53" s="414"/>
      <c r="G53" s="414"/>
      <c r="H53" s="414"/>
      <c r="I53" s="414"/>
      <c r="J53" s="414"/>
      <c r="K53" s="414"/>
      <c r="L53" s="414"/>
      <c r="M53" s="414"/>
      <c r="N53" s="414"/>
      <c r="O53" s="414"/>
      <c r="P53" s="414"/>
      <c r="Q53" s="326" t="s">
        <v>44</v>
      </c>
      <c r="R53" s="415"/>
      <c r="S53" s="327"/>
      <c r="T53" s="326" t="s">
        <v>47</v>
      </c>
      <c r="U53" s="327"/>
      <c r="V53" s="275" t="s">
        <v>45</v>
      </c>
      <c r="W53" s="326" t="s">
        <v>48</v>
      </c>
      <c r="X53" s="327"/>
      <c r="Y53" s="274" t="s">
        <v>45</v>
      </c>
      <c r="Z53" s="416" t="s">
        <v>46</v>
      </c>
      <c r="AA53" s="417"/>
      <c r="AB53" s="276" t="s">
        <v>45</v>
      </c>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c r="IW53" s="128"/>
      <c r="IX53" s="128"/>
      <c r="IY53" s="128"/>
      <c r="IZ53" s="128"/>
      <c r="JA53" s="128"/>
      <c r="JB53" s="128"/>
      <c r="JC53" s="128"/>
      <c r="JD53" s="128"/>
      <c r="JE53" s="128"/>
      <c r="JF53" s="128"/>
    </row>
    <row r="54" spans="1:266" ht="41" customHeight="1">
      <c r="A54" s="3"/>
      <c r="B54" s="6"/>
      <c r="C54" s="6"/>
      <c r="D54" s="5"/>
      <c r="E54" s="130" t="s">
        <v>90</v>
      </c>
      <c r="F54" s="427" t="s">
        <v>141</v>
      </c>
      <c r="G54" s="428"/>
      <c r="H54" s="427" t="s">
        <v>142</v>
      </c>
      <c r="I54" s="428"/>
      <c r="J54" s="427" t="s">
        <v>143</v>
      </c>
      <c r="K54" s="428"/>
      <c r="L54" s="427" t="s">
        <v>144</v>
      </c>
      <c r="M54" s="429"/>
      <c r="N54" s="428"/>
      <c r="O54" s="427" t="s">
        <v>145</v>
      </c>
      <c r="P54" s="428"/>
      <c r="Q54" s="335"/>
      <c r="R54" s="335"/>
      <c r="S54" s="335"/>
      <c r="T54" s="338"/>
      <c r="U54" s="339"/>
      <c r="V54" s="43"/>
      <c r="W54" s="336"/>
      <c r="X54" s="337"/>
      <c r="Y54" s="109"/>
      <c r="Z54" s="336"/>
      <c r="AA54" s="337"/>
      <c r="AB54" s="110"/>
    </row>
    <row r="55" spans="1:266" ht="41" customHeight="1">
      <c r="A55" s="3"/>
      <c r="B55" s="6"/>
      <c r="C55" s="6"/>
      <c r="D55" s="5"/>
      <c r="E55" s="130" t="s">
        <v>91</v>
      </c>
      <c r="F55" s="424">
        <v>2</v>
      </c>
      <c r="G55" s="425"/>
      <c r="H55" s="425"/>
      <c r="I55" s="425"/>
      <c r="J55" s="425"/>
      <c r="K55" s="425"/>
      <c r="L55" s="425"/>
      <c r="M55" s="425"/>
      <c r="N55" s="425"/>
      <c r="O55" s="425"/>
      <c r="P55" s="426"/>
      <c r="Q55" s="334"/>
      <c r="R55" s="334"/>
      <c r="S55" s="334"/>
      <c r="T55" s="42"/>
      <c r="U55" s="113"/>
      <c r="V55" s="43"/>
      <c r="W55" s="111"/>
      <c r="X55" s="112"/>
      <c r="Y55" s="111"/>
      <c r="Z55" s="111"/>
      <c r="AA55" s="112"/>
      <c r="AB55" s="112"/>
    </row>
    <row r="56" spans="1:266" ht="41" customHeight="1">
      <c r="A56" s="3"/>
      <c r="B56" s="6"/>
      <c r="C56" s="6"/>
      <c r="D56" s="5"/>
      <c r="E56" s="130" t="s">
        <v>92</v>
      </c>
      <c r="F56" s="424"/>
      <c r="G56" s="425"/>
      <c r="H56" s="425"/>
      <c r="I56" s="425"/>
      <c r="J56" s="425"/>
      <c r="K56" s="425"/>
      <c r="L56" s="425"/>
      <c r="M56" s="425"/>
      <c r="N56" s="425"/>
      <c r="O56" s="425"/>
      <c r="P56" s="426"/>
      <c r="Q56" s="334"/>
      <c r="R56" s="334"/>
      <c r="S56" s="334"/>
      <c r="T56" s="42"/>
      <c r="U56" s="113"/>
      <c r="V56" s="43"/>
      <c r="W56" s="111"/>
      <c r="X56" s="112"/>
      <c r="Y56" s="111"/>
      <c r="Z56" s="111"/>
      <c r="AA56" s="112"/>
      <c r="AB56" s="112"/>
    </row>
    <row r="57" spans="1:266" ht="41" customHeight="1">
      <c r="A57" s="3"/>
      <c r="B57" s="6"/>
      <c r="C57" s="6"/>
      <c r="D57" s="5"/>
      <c r="E57" s="130" t="s">
        <v>93</v>
      </c>
      <c r="F57" s="424"/>
      <c r="G57" s="425"/>
      <c r="H57" s="425"/>
      <c r="I57" s="425"/>
      <c r="J57" s="425"/>
      <c r="K57" s="425"/>
      <c r="L57" s="425"/>
      <c r="M57" s="425"/>
      <c r="N57" s="425"/>
      <c r="O57" s="425"/>
      <c r="P57" s="426"/>
      <c r="Q57" s="334"/>
      <c r="R57" s="334"/>
      <c r="S57" s="334"/>
      <c r="T57" s="42"/>
      <c r="U57" s="113"/>
      <c r="V57" s="43"/>
      <c r="W57" s="111"/>
      <c r="X57" s="112"/>
      <c r="Y57" s="111"/>
      <c r="Z57" s="111"/>
      <c r="AA57" s="112"/>
      <c r="AB57" s="112"/>
    </row>
    <row r="58" spans="1:266" ht="41" customHeight="1">
      <c r="A58" s="3"/>
      <c r="B58" s="6"/>
      <c r="C58" s="6"/>
      <c r="D58" s="5"/>
      <c r="E58" s="130" t="s">
        <v>94</v>
      </c>
      <c r="F58" s="424"/>
      <c r="G58" s="425"/>
      <c r="H58" s="425"/>
      <c r="I58" s="425"/>
      <c r="J58" s="425"/>
      <c r="K58" s="425"/>
      <c r="L58" s="425"/>
      <c r="M58" s="425"/>
      <c r="N58" s="425"/>
      <c r="O58" s="425"/>
      <c r="P58" s="426"/>
      <c r="Q58" s="334"/>
      <c r="R58" s="334"/>
      <c r="S58" s="334"/>
      <c r="T58" s="42"/>
      <c r="U58" s="113"/>
      <c r="V58" s="43"/>
      <c r="W58" s="111"/>
      <c r="X58" s="112"/>
      <c r="Y58" s="111"/>
      <c r="Z58" s="111"/>
      <c r="AA58" s="112"/>
      <c r="AB58" s="112"/>
    </row>
    <row r="59" spans="1:266" ht="41" customHeight="1">
      <c r="A59" s="3"/>
      <c r="B59" s="6"/>
      <c r="C59" s="6"/>
      <c r="D59" s="5"/>
      <c r="E59" s="130" t="s">
        <v>95</v>
      </c>
      <c r="F59" s="424"/>
      <c r="G59" s="425"/>
      <c r="H59" s="425"/>
      <c r="I59" s="425"/>
      <c r="J59" s="425"/>
      <c r="K59" s="425"/>
      <c r="L59" s="425"/>
      <c r="M59" s="425"/>
      <c r="N59" s="425"/>
      <c r="O59" s="425"/>
      <c r="P59" s="426"/>
      <c r="Q59" s="334"/>
      <c r="R59" s="334"/>
      <c r="S59" s="334"/>
      <c r="T59" s="42"/>
      <c r="U59" s="113"/>
      <c r="V59" s="43"/>
      <c r="W59" s="111"/>
      <c r="X59" s="112"/>
      <c r="Y59" s="111"/>
      <c r="Z59" s="111"/>
      <c r="AA59" s="112"/>
      <c r="AB59" s="112"/>
    </row>
    <row r="76" spans="16:16" ht="15.75" customHeight="1">
      <c r="P76" s="17" t="s">
        <v>53</v>
      </c>
    </row>
  </sheetData>
  <sheetProtection formatCells="0" formatColumns="0" formatRows="0" insertColumns="0" insertRows="0" insertHyperlinks="0"/>
  <mergeCells count="135">
    <mergeCell ref="F59:P59"/>
    <mergeCell ref="F54:G54"/>
    <mergeCell ref="H54:I54"/>
    <mergeCell ref="J54:K54"/>
    <mergeCell ref="L54:N54"/>
    <mergeCell ref="O54:P54"/>
    <mergeCell ref="F55:P55"/>
    <mergeCell ref="F56:P56"/>
    <mergeCell ref="F57:P57"/>
    <mergeCell ref="F58:P58"/>
    <mergeCell ref="Q57:S57"/>
    <mergeCell ref="Q58:S58"/>
    <mergeCell ref="Q59:S59"/>
    <mergeCell ref="Q54:S54"/>
    <mergeCell ref="T54:U54"/>
    <mergeCell ref="W54:X54"/>
    <mergeCell ref="Z54:AA54"/>
    <mergeCell ref="Q55:S55"/>
    <mergeCell ref="Q56:S56"/>
    <mergeCell ref="F51:H51"/>
    <mergeCell ref="I51:O51"/>
    <mergeCell ref="Q51:U51"/>
    <mergeCell ref="Y51:AB51"/>
    <mergeCell ref="E53:P53"/>
    <mergeCell ref="Q53:S53"/>
    <mergeCell ref="T53:U53"/>
    <mergeCell ref="W53:X53"/>
    <mergeCell ref="Z53:AA53"/>
    <mergeCell ref="F49:H49"/>
    <mergeCell ref="I49:O49"/>
    <mergeCell ref="Q49:U49"/>
    <mergeCell ref="Y49:AB49"/>
    <mergeCell ref="F50:H50"/>
    <mergeCell ref="I50:O50"/>
    <mergeCell ref="Q50:U50"/>
    <mergeCell ref="Y50:AB50"/>
    <mergeCell ref="F47:H47"/>
    <mergeCell ref="I47:O47"/>
    <mergeCell ref="Q47:U47"/>
    <mergeCell ref="Y47:AB47"/>
    <mergeCell ref="F48:H48"/>
    <mergeCell ref="I48:O48"/>
    <mergeCell ref="Q48:U48"/>
    <mergeCell ref="Y48:AB48"/>
    <mergeCell ref="F45:H45"/>
    <mergeCell ref="I45:O45"/>
    <mergeCell ref="Q45:U45"/>
    <mergeCell ref="Y45:AB45"/>
    <mergeCell ref="F46:H46"/>
    <mergeCell ref="I46:O46"/>
    <mergeCell ref="Q46:U46"/>
    <mergeCell ref="Y46:AB46"/>
    <mergeCell ref="F43:H43"/>
    <mergeCell ref="I43:O43"/>
    <mergeCell ref="Q43:U43"/>
    <mergeCell ref="Y43:AB43"/>
    <mergeCell ref="F44:H44"/>
    <mergeCell ref="I44:O44"/>
    <mergeCell ref="Q44:U44"/>
    <mergeCell ref="Y44:AB44"/>
    <mergeCell ref="F41:H41"/>
    <mergeCell ref="I41:O41"/>
    <mergeCell ref="Q41:U41"/>
    <mergeCell ref="Y41:AB41"/>
    <mergeCell ref="F42:H42"/>
    <mergeCell ref="I42:O42"/>
    <mergeCell ref="Q42:U42"/>
    <mergeCell ref="Y42:AB42"/>
    <mergeCell ref="F39:H39"/>
    <mergeCell ref="I39:O39"/>
    <mergeCell ref="Q39:U39"/>
    <mergeCell ref="Y39:AB39"/>
    <mergeCell ref="F40:H40"/>
    <mergeCell ref="I40:O40"/>
    <mergeCell ref="Q40:U40"/>
    <mergeCell ref="Y40:AB40"/>
    <mergeCell ref="F37:H37"/>
    <mergeCell ref="I37:O37"/>
    <mergeCell ref="Q37:U37"/>
    <mergeCell ref="Y37:AB37"/>
    <mergeCell ref="F38:H38"/>
    <mergeCell ref="I38:O38"/>
    <mergeCell ref="Q38:U38"/>
    <mergeCell ref="Y38:AB38"/>
    <mergeCell ref="Q33:V33"/>
    <mergeCell ref="I35:O35"/>
    <mergeCell ref="Q35:U35"/>
    <mergeCell ref="Y35:AB35"/>
    <mergeCell ref="F36:H36"/>
    <mergeCell ref="I36:O36"/>
    <mergeCell ref="Q36:U36"/>
    <mergeCell ref="Y36:AB36"/>
    <mergeCell ref="Q27:V27"/>
    <mergeCell ref="Q28:V28"/>
    <mergeCell ref="Q29:V29"/>
    <mergeCell ref="Q30:V30"/>
    <mergeCell ref="Q31:V31"/>
    <mergeCell ref="Q32:V32"/>
    <mergeCell ref="A23:C23"/>
    <mergeCell ref="Q23:V23"/>
    <mergeCell ref="B24:C24"/>
    <mergeCell ref="Q24:V24"/>
    <mergeCell ref="Q25:V25"/>
    <mergeCell ref="Q26:V26"/>
    <mergeCell ref="F17:H17"/>
    <mergeCell ref="Q17:V17"/>
    <mergeCell ref="F18:H18"/>
    <mergeCell ref="Q18:V18"/>
    <mergeCell ref="B19:B21"/>
    <mergeCell ref="F19:H19"/>
    <mergeCell ref="Q21:V21"/>
    <mergeCell ref="F12:O12"/>
    <mergeCell ref="Q12:S12"/>
    <mergeCell ref="F15:H15"/>
    <mergeCell ref="Q15:V15"/>
    <mergeCell ref="F16:H16"/>
    <mergeCell ref="Q16:V16"/>
    <mergeCell ref="F9:O9"/>
    <mergeCell ref="Q9:S9"/>
    <mergeCell ref="F10:O10"/>
    <mergeCell ref="Q10:S10"/>
    <mergeCell ref="F11:O11"/>
    <mergeCell ref="Q11:S11"/>
    <mergeCell ref="F8:P8"/>
    <mergeCell ref="Q8:S8"/>
    <mergeCell ref="T8:U8"/>
    <mergeCell ref="V8:X8"/>
    <mergeCell ref="Y8:Z8"/>
    <mergeCell ref="AA8:AB8"/>
    <mergeCell ref="B1:D1"/>
    <mergeCell ref="E1:AB1"/>
    <mergeCell ref="E3:AB3"/>
    <mergeCell ref="F5:O5"/>
    <mergeCell ref="F6:O6"/>
    <mergeCell ref="F7:O7"/>
  </mergeCells>
  <conditionalFormatting sqref="W36:W51">
    <cfRule type="iconSet" priority="1">
      <iconSet>
        <cfvo type="percent" val="0"/>
        <cfvo type="formula" val="TODAY()"/>
        <cfvo type="formula" val="TODAY()+7"/>
      </iconSet>
    </cfRule>
  </conditionalFormatting>
  <conditionalFormatting sqref="V36:V51">
    <cfRule type="iconSet" priority="2">
      <iconSet>
        <cfvo type="percent" val="0"/>
        <cfvo type="formula" val="TODAY()"/>
        <cfvo type="formula" val="TODAY()+7"/>
      </iconSet>
    </cfRule>
  </conditionalFormatting>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14</xdr:col>
                    <xdr:colOff>660400</xdr:colOff>
                    <xdr:row>4</xdr:row>
                    <xdr:rowOff>12700</xdr:rowOff>
                  </from>
                  <to>
                    <xdr:col>16</xdr:col>
                    <xdr:colOff>114300</xdr:colOff>
                    <xdr:row>4</xdr:row>
                    <xdr:rowOff>495300</xdr:rowOff>
                  </to>
                </anchor>
              </controlPr>
            </control>
          </mc:Choice>
          <mc:Fallback/>
        </mc:AlternateContent>
        <mc:AlternateContent xmlns:mc="http://schemas.openxmlformats.org/markup-compatibility/2006">
          <mc:Choice Requires="x14">
            <control shapeId="3074" r:id="rId4" name="Check Box 2">
              <controlPr defaultSize="0" autoFill="0" autoLine="0" autoPict="0">
                <anchor moveWithCells="1">
                  <from>
                    <xdr:col>15</xdr:col>
                    <xdr:colOff>12700</xdr:colOff>
                    <xdr:row>4</xdr:row>
                    <xdr:rowOff>508000</xdr:rowOff>
                  </from>
                  <to>
                    <xdr:col>16</xdr:col>
                    <xdr:colOff>419100</xdr:colOff>
                    <xdr:row>5</xdr:row>
                    <xdr:rowOff>215900</xdr:rowOff>
                  </to>
                </anchor>
              </controlPr>
            </control>
          </mc:Choice>
          <mc:Fallback/>
        </mc:AlternateContent>
        <mc:AlternateContent xmlns:mc="http://schemas.openxmlformats.org/markup-compatibility/2006">
          <mc:Choice Requires="x14">
            <control shapeId="3075" r:id="rId5" name="Check Box 3">
              <controlPr defaultSize="0" autoFill="0" autoLine="0" autoPict="0">
                <anchor moveWithCells="1">
                  <from>
                    <xdr:col>18</xdr:col>
                    <xdr:colOff>393700</xdr:colOff>
                    <xdr:row>4</xdr:row>
                    <xdr:rowOff>12700</xdr:rowOff>
                  </from>
                  <to>
                    <xdr:col>21</xdr:col>
                    <xdr:colOff>292100</xdr:colOff>
                    <xdr:row>4</xdr:row>
                    <xdr:rowOff>495300</xdr:rowOff>
                  </to>
                </anchor>
              </controlPr>
            </control>
          </mc:Choice>
          <mc:Fallback/>
        </mc:AlternateContent>
        <mc:AlternateContent xmlns:mc="http://schemas.openxmlformats.org/markup-compatibility/2006">
          <mc:Choice Requires="x14">
            <control shapeId="3076" r:id="rId6" name="Check Box 4">
              <controlPr defaultSize="0" autoFill="0" autoLine="0" autoPict="0">
                <anchor moveWithCells="1">
                  <from>
                    <xdr:col>18</xdr:col>
                    <xdr:colOff>393700</xdr:colOff>
                    <xdr:row>4</xdr:row>
                    <xdr:rowOff>469900</xdr:rowOff>
                  </from>
                  <to>
                    <xdr:col>21</xdr:col>
                    <xdr:colOff>292100</xdr:colOff>
                    <xdr:row>5</xdr:row>
                    <xdr:rowOff>190500</xdr:rowOff>
                  </to>
                </anchor>
              </controlPr>
            </control>
          </mc:Choice>
          <mc:Fallback/>
        </mc:AlternateContent>
        <mc:AlternateContent xmlns:mc="http://schemas.openxmlformats.org/markup-compatibility/2006">
          <mc:Choice Requires="x14">
            <control shapeId="3077" r:id="rId7" name="Check Box 5">
              <controlPr defaultSize="0" autoFill="0" autoLine="0" autoPict="0">
                <anchor moveWithCells="1">
                  <from>
                    <xdr:col>22</xdr:col>
                    <xdr:colOff>558800</xdr:colOff>
                    <xdr:row>4</xdr:row>
                    <xdr:rowOff>0</xdr:rowOff>
                  </from>
                  <to>
                    <xdr:col>25</xdr:col>
                    <xdr:colOff>88900</xdr:colOff>
                    <xdr:row>4</xdr:row>
                    <xdr:rowOff>482600</xdr:rowOff>
                  </to>
                </anchor>
              </controlPr>
            </control>
          </mc:Choice>
          <mc:Fallback/>
        </mc:AlternateContent>
        <mc:AlternateContent xmlns:mc="http://schemas.openxmlformats.org/markup-compatibility/2006">
          <mc:Choice Requires="x14">
            <control shapeId="3078" r:id="rId8" name="Check Box 6">
              <controlPr defaultSize="0" autoFill="0" autoLine="0" autoPict="0">
                <anchor moveWithCells="1">
                  <from>
                    <xdr:col>22</xdr:col>
                    <xdr:colOff>558800</xdr:colOff>
                    <xdr:row>4</xdr:row>
                    <xdr:rowOff>469900</xdr:rowOff>
                  </from>
                  <to>
                    <xdr:col>25</xdr:col>
                    <xdr:colOff>88900</xdr:colOff>
                    <xdr:row>5</xdr:row>
                    <xdr:rowOff>190500</xdr:rowOff>
                  </to>
                </anchor>
              </controlPr>
            </control>
          </mc:Choice>
          <mc:Fallback/>
        </mc:AlternateContent>
        <mc:AlternateContent xmlns:mc="http://schemas.openxmlformats.org/markup-compatibility/2006">
          <mc:Choice Requires="x14">
            <control shapeId="3109" r:id="rId9" name="Check Box 37">
              <controlPr defaultSize="0" autoFill="0" autoLine="0" autoPict="0">
                <anchor moveWithCells="1">
                  <from>
                    <xdr:col>8</xdr:col>
                    <xdr:colOff>0</xdr:colOff>
                    <xdr:row>8</xdr:row>
                    <xdr:rowOff>12700</xdr:rowOff>
                  </from>
                  <to>
                    <xdr:col>8</xdr:col>
                    <xdr:colOff>1993900</xdr:colOff>
                    <xdr:row>9</xdr:row>
                    <xdr:rowOff>114300</xdr:rowOff>
                  </to>
                </anchor>
              </controlPr>
            </control>
          </mc:Choice>
          <mc:Fallback/>
        </mc:AlternateContent>
        <mc:AlternateContent xmlns:mc="http://schemas.openxmlformats.org/markup-compatibility/2006">
          <mc:Choice Requires="x14">
            <control shapeId="3110" r:id="rId10" name="Check Box 38">
              <controlPr defaultSize="0" autoFill="0" autoLine="0" autoPict="0">
                <anchor moveWithCells="1">
                  <from>
                    <xdr:col>10</xdr:col>
                    <xdr:colOff>723900</xdr:colOff>
                    <xdr:row>8</xdr:row>
                    <xdr:rowOff>12700</xdr:rowOff>
                  </from>
                  <to>
                    <xdr:col>13</xdr:col>
                    <xdr:colOff>406400</xdr:colOff>
                    <xdr:row>9</xdr:row>
                    <xdr:rowOff>114300</xdr:rowOff>
                  </to>
                </anchor>
              </controlPr>
            </control>
          </mc:Choice>
          <mc:Fallback/>
        </mc:AlternateContent>
        <mc:AlternateContent xmlns:mc="http://schemas.openxmlformats.org/markup-compatibility/2006">
          <mc:Choice Requires="x14">
            <control shapeId="3111" r:id="rId11" name="Check Box 39">
              <controlPr defaultSize="0" autoFill="0" autoLine="0" autoPict="0">
                <anchor moveWithCells="1">
                  <from>
                    <xdr:col>5</xdr:col>
                    <xdr:colOff>50800</xdr:colOff>
                    <xdr:row>13</xdr:row>
                    <xdr:rowOff>25400</xdr:rowOff>
                  </from>
                  <to>
                    <xdr:col>6</xdr:col>
                    <xdr:colOff>25400</xdr:colOff>
                    <xdr:row>13</xdr:row>
                    <xdr:rowOff>431800</xdr:rowOff>
                  </to>
                </anchor>
              </controlPr>
            </control>
          </mc:Choice>
          <mc:Fallback/>
        </mc:AlternateContent>
        <mc:AlternateContent xmlns:mc="http://schemas.openxmlformats.org/markup-compatibility/2006">
          <mc:Choice Requires="x14">
            <control shapeId="3112" r:id="rId12" name="Check Box 40">
              <controlPr defaultSize="0" autoFill="0" autoLine="0" autoPict="0">
                <anchor moveWithCells="1">
                  <from>
                    <xdr:col>7</xdr:col>
                    <xdr:colOff>50800</xdr:colOff>
                    <xdr:row>13</xdr:row>
                    <xdr:rowOff>25400</xdr:rowOff>
                  </from>
                  <to>
                    <xdr:col>8</xdr:col>
                    <xdr:colOff>38100</xdr:colOff>
                    <xdr:row>13</xdr:row>
                    <xdr:rowOff>431800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topLeftCell="C1" zoomScale="90" zoomScaleNormal="90" zoomScalePageLayoutView="90" workbookViewId="0">
      <selection activeCell="F12" sqref="F12"/>
    </sheetView>
  </sheetViews>
  <sheetFormatPr baseColWidth="10" defaultRowHeight="16" x14ac:dyDescent="0"/>
  <cols>
    <col min="1" max="1" width="6" style="149" customWidth="1"/>
    <col min="2" max="2" width="6.7109375" style="149" customWidth="1"/>
    <col min="3" max="3" width="6" style="149" customWidth="1"/>
    <col min="4" max="4" width="31.28515625" style="149" customWidth="1"/>
    <col min="5" max="5" width="23.28515625" style="149" customWidth="1"/>
    <col min="6" max="6" width="9.7109375" style="149" customWidth="1"/>
    <col min="7" max="7" width="15.140625" style="149" customWidth="1"/>
    <col min="8" max="8" width="17.42578125" style="149" customWidth="1"/>
    <col min="9" max="9" width="14.42578125" style="149" customWidth="1"/>
    <col min="10" max="11" width="18.28515625" style="149" customWidth="1"/>
    <col min="12" max="12" width="12.5703125" style="149" customWidth="1"/>
    <col min="13" max="13" width="19.140625" style="150" customWidth="1"/>
    <col min="14" max="15" width="9.85546875" style="150" customWidth="1"/>
    <col min="16" max="16" width="16.7109375" style="150" customWidth="1"/>
    <col min="17" max="18" width="14" style="151" customWidth="1"/>
    <col min="19" max="20" width="14" style="152" customWidth="1"/>
    <col min="21" max="21" width="29.42578125" style="149" customWidth="1"/>
    <col min="22" max="16384" width="10.7109375" style="149"/>
  </cols>
  <sheetData>
    <row r="1" spans="1:21" ht="91" customHeight="1">
      <c r="A1" s="431" t="s">
        <v>81</v>
      </c>
      <c r="B1" s="432"/>
      <c r="C1" s="432"/>
      <c r="D1" s="432"/>
      <c r="E1" s="432"/>
      <c r="F1" s="188"/>
      <c r="G1" s="188"/>
      <c r="H1" s="188"/>
      <c r="I1" s="188"/>
      <c r="J1" s="188"/>
      <c r="K1" s="188"/>
      <c r="L1" s="188"/>
      <c r="M1" s="189"/>
      <c r="N1" s="189"/>
      <c r="O1" s="189"/>
      <c r="P1" s="189"/>
      <c r="Q1" s="190"/>
      <c r="R1" s="190"/>
      <c r="S1" s="191"/>
      <c r="T1" s="191"/>
      <c r="U1" s="192"/>
    </row>
    <row r="2" spans="1:21" ht="26" customHeight="1">
      <c r="A2" s="442" t="s">
        <v>72</v>
      </c>
      <c r="B2" s="443"/>
      <c r="C2" s="448" t="str">
        <f>VN!F9</f>
        <v>Nguyễn Văn A</v>
      </c>
      <c r="D2" s="448"/>
      <c r="E2" s="181" t="s">
        <v>73</v>
      </c>
      <c r="F2" s="430"/>
      <c r="G2" s="430"/>
      <c r="H2" s="430"/>
      <c r="I2" s="430"/>
      <c r="J2" s="430"/>
      <c r="K2" s="430"/>
      <c r="L2" s="430"/>
      <c r="M2" s="430"/>
      <c r="N2" s="430"/>
      <c r="O2" s="193"/>
      <c r="P2" s="193"/>
      <c r="Q2" s="194"/>
      <c r="R2" s="194"/>
      <c r="S2" s="195"/>
      <c r="T2" s="195"/>
      <c r="U2" s="196"/>
    </row>
    <row r="3" spans="1:21" ht="26" customHeight="1">
      <c r="A3" s="444" t="s">
        <v>71</v>
      </c>
      <c r="B3" s="445"/>
      <c r="C3" s="448"/>
      <c r="D3" s="448"/>
      <c r="E3" s="182" t="s">
        <v>74</v>
      </c>
      <c r="F3" s="430"/>
      <c r="G3" s="430"/>
      <c r="H3" s="430"/>
      <c r="I3" s="430"/>
      <c r="J3" s="430"/>
      <c r="K3" s="430"/>
      <c r="L3" s="430"/>
      <c r="M3" s="430"/>
      <c r="N3" s="430"/>
      <c r="O3" s="193"/>
      <c r="P3" s="193"/>
      <c r="Q3" s="194"/>
      <c r="R3" s="194"/>
      <c r="S3" s="195"/>
      <c r="T3" s="195"/>
      <c r="U3" s="196"/>
    </row>
    <row r="4" spans="1:21" ht="26" customHeight="1" thickBot="1">
      <c r="A4" s="446" t="s">
        <v>70</v>
      </c>
      <c r="B4" s="447"/>
      <c r="C4" s="449"/>
      <c r="D4" s="449"/>
      <c r="E4" s="197"/>
      <c r="F4" s="198"/>
      <c r="G4" s="198"/>
      <c r="H4" s="198"/>
      <c r="I4" s="198"/>
      <c r="J4" s="198"/>
      <c r="K4" s="198"/>
      <c r="L4" s="198"/>
      <c r="M4" s="199"/>
      <c r="N4" s="199"/>
      <c r="O4" s="199"/>
      <c r="P4" s="199"/>
      <c r="Q4" s="200"/>
      <c r="R4" s="200"/>
      <c r="S4" s="201"/>
      <c r="T4" s="201"/>
      <c r="U4" s="202"/>
    </row>
    <row r="5" spans="1:21" ht="19" customHeight="1" thickBot="1">
      <c r="A5" s="183"/>
      <c r="B5" s="183"/>
      <c r="C5" s="184"/>
      <c r="D5" s="184"/>
      <c r="E5" s="183"/>
      <c r="F5" s="183"/>
      <c r="G5" s="183"/>
      <c r="H5" s="183"/>
      <c r="I5" s="183"/>
      <c r="J5" s="183"/>
      <c r="K5" s="183"/>
      <c r="L5" s="183"/>
      <c r="M5" s="185"/>
      <c r="N5" s="185"/>
      <c r="O5" s="185"/>
      <c r="P5" s="185"/>
      <c r="Q5" s="186"/>
      <c r="R5" s="186"/>
      <c r="S5" s="187"/>
      <c r="T5" s="187"/>
      <c r="U5" s="183"/>
    </row>
    <row r="6" spans="1:21" s="153" customFormat="1" ht="87" customHeight="1">
      <c r="A6" s="203" t="s">
        <v>67</v>
      </c>
      <c r="B6" s="204" t="s">
        <v>68</v>
      </c>
      <c r="C6" s="208" t="s">
        <v>69</v>
      </c>
      <c r="D6" s="220" t="s">
        <v>82</v>
      </c>
      <c r="E6" s="204" t="s">
        <v>83</v>
      </c>
      <c r="F6" s="233" t="s">
        <v>96</v>
      </c>
      <c r="G6" s="204" t="s">
        <v>98</v>
      </c>
      <c r="H6" s="204" t="s">
        <v>99</v>
      </c>
      <c r="I6" s="204" t="s">
        <v>97</v>
      </c>
      <c r="J6" s="204" t="s">
        <v>100</v>
      </c>
      <c r="K6" s="208" t="s">
        <v>101</v>
      </c>
      <c r="L6" s="208" t="s">
        <v>146</v>
      </c>
      <c r="M6" s="237" t="s">
        <v>86</v>
      </c>
      <c r="N6" s="205" t="s">
        <v>76</v>
      </c>
      <c r="O6" s="205" t="s">
        <v>75</v>
      </c>
      <c r="P6" s="238" t="s">
        <v>87</v>
      </c>
      <c r="Q6" s="221" t="s">
        <v>127</v>
      </c>
      <c r="R6" s="206" t="s">
        <v>128</v>
      </c>
      <c r="S6" s="207" t="s">
        <v>129</v>
      </c>
      <c r="T6" s="222" t="s">
        <v>130</v>
      </c>
      <c r="U6" s="208" t="s">
        <v>77</v>
      </c>
    </row>
    <row r="7" spans="1:21" s="160" customFormat="1" ht="46" customHeight="1">
      <c r="A7" s="209" t="s">
        <v>78</v>
      </c>
      <c r="B7" s="154" t="s">
        <v>66</v>
      </c>
      <c r="C7" s="250">
        <v>1</v>
      </c>
      <c r="D7" s="261" t="str">
        <f>VN!F8</f>
        <v>Tăng 40% hạn mức thẻ Taxi cho nhóm Sales</v>
      </c>
      <c r="E7" s="155" t="s">
        <v>102</v>
      </c>
      <c r="F7" s="234">
        <v>3</v>
      </c>
      <c r="G7" s="262">
        <v>1</v>
      </c>
      <c r="H7" s="262">
        <v>1</v>
      </c>
      <c r="I7" s="262">
        <v>1</v>
      </c>
      <c r="J7" s="262"/>
      <c r="K7" s="263"/>
      <c r="L7" s="310">
        <f>G7*1+H7*2+I7*3+J7*4+K7*5</f>
        <v>6</v>
      </c>
      <c r="M7" s="239">
        <f>DAYS360(VN!F12,VN!Q12)</f>
        <v>30</v>
      </c>
      <c r="N7" s="156"/>
      <c r="O7" s="156"/>
      <c r="P7" s="240">
        <f>DAYS360(N7,O7)</f>
        <v>0</v>
      </c>
      <c r="Q7" s="223">
        <f>VN!Y15</f>
        <v>193200</v>
      </c>
      <c r="R7" s="157"/>
      <c r="S7" s="158">
        <f>VN!AB15</f>
        <v>1920000</v>
      </c>
      <c r="T7" s="224"/>
      <c r="U7" s="210"/>
    </row>
    <row r="8" spans="1:21" s="160" customFormat="1" ht="26" customHeight="1">
      <c r="A8" s="211" t="s">
        <v>78</v>
      </c>
      <c r="B8" s="154" t="s">
        <v>66</v>
      </c>
      <c r="C8" s="251">
        <v>2</v>
      </c>
      <c r="D8" s="306" t="str">
        <f>'VN (2)'!F8</f>
        <v xml:space="preserve">Tuyển dụng Chuyên viên Phân tích dữ liệu </v>
      </c>
      <c r="E8" s="162" t="s">
        <v>131</v>
      </c>
      <c r="F8" s="235">
        <v>1</v>
      </c>
      <c r="G8" s="264"/>
      <c r="H8" s="264">
        <v>1</v>
      </c>
      <c r="I8" s="264"/>
      <c r="J8" s="264"/>
      <c r="K8" s="265"/>
      <c r="L8" s="310">
        <f t="shared" ref="L8:L20" si="0">G8*1+H8*2+I8*3+J8*4+K8*5</f>
        <v>2</v>
      </c>
      <c r="M8" s="239">
        <f>DAYS360('VN (2)'!F12,'VN (2)'!Q12)</f>
        <v>90</v>
      </c>
      <c r="N8" s="163"/>
      <c r="O8" s="163"/>
      <c r="P8" s="240">
        <f t="shared" ref="P8:P19" si="1">DAYS360(N8,O8)</f>
        <v>0</v>
      </c>
      <c r="Q8" s="225">
        <f>'VN (2)'!Y15</f>
        <v>36000.000000000007</v>
      </c>
      <c r="R8" s="164"/>
      <c r="S8" s="164">
        <f>'VN (2)'!AB15</f>
        <v>1350000</v>
      </c>
      <c r="T8" s="226"/>
      <c r="U8" s="210"/>
    </row>
    <row r="9" spans="1:21" s="160" customFormat="1" ht="26" customHeight="1">
      <c r="A9" s="209" t="s">
        <v>78</v>
      </c>
      <c r="B9" s="154" t="s">
        <v>66</v>
      </c>
      <c r="C9" s="251">
        <v>3</v>
      </c>
      <c r="D9" s="245" t="s">
        <v>106</v>
      </c>
      <c r="E9" s="162" t="s">
        <v>107</v>
      </c>
      <c r="F9" s="235">
        <v>1</v>
      </c>
      <c r="G9" s="264"/>
      <c r="H9" s="264">
        <v>1</v>
      </c>
      <c r="I9" s="264"/>
      <c r="J9" s="264"/>
      <c r="K9" s="265"/>
      <c r="L9" s="310">
        <f t="shared" si="0"/>
        <v>2</v>
      </c>
      <c r="M9" s="239"/>
      <c r="N9" s="163"/>
      <c r="O9" s="163"/>
      <c r="P9" s="240"/>
      <c r="Q9" s="225"/>
      <c r="R9" s="164"/>
      <c r="S9" s="164"/>
      <c r="T9" s="268"/>
      <c r="U9" s="210"/>
    </row>
    <row r="10" spans="1:21" s="160" customFormat="1" ht="35" customHeight="1">
      <c r="A10" s="211" t="s">
        <v>78</v>
      </c>
      <c r="B10" s="154" t="s">
        <v>66</v>
      </c>
      <c r="C10" s="251">
        <v>4</v>
      </c>
      <c r="D10" s="269" t="s">
        <v>108</v>
      </c>
      <c r="E10" s="162" t="s">
        <v>84</v>
      </c>
      <c r="F10" s="235">
        <v>2</v>
      </c>
      <c r="G10" s="264"/>
      <c r="H10" s="264"/>
      <c r="I10" s="264">
        <v>1</v>
      </c>
      <c r="J10" s="264"/>
      <c r="K10" s="265">
        <v>1</v>
      </c>
      <c r="L10" s="310">
        <f t="shared" si="0"/>
        <v>8</v>
      </c>
      <c r="M10" s="239"/>
      <c r="N10" s="163"/>
      <c r="O10" s="163"/>
      <c r="P10" s="240"/>
      <c r="Q10" s="225"/>
      <c r="R10" s="164"/>
      <c r="S10" s="164"/>
      <c r="T10" s="268"/>
      <c r="U10" s="210"/>
    </row>
    <row r="11" spans="1:21" s="160" customFormat="1" ht="26" customHeight="1">
      <c r="A11" s="209" t="s">
        <v>78</v>
      </c>
      <c r="B11" s="154" t="s">
        <v>66</v>
      </c>
      <c r="C11" s="250"/>
      <c r="D11" s="245"/>
      <c r="E11" s="161"/>
      <c r="F11" s="234"/>
      <c r="G11" s="262"/>
      <c r="H11" s="262"/>
      <c r="I11" s="262"/>
      <c r="J11" s="262"/>
      <c r="K11" s="263"/>
      <c r="L11" s="310">
        <f>G11*1+H11*2+I11*3+J11*4+K11*5</f>
        <v>0</v>
      </c>
      <c r="M11" s="239"/>
      <c r="N11" s="165"/>
      <c r="O11" s="165"/>
      <c r="P11" s="240">
        <f t="shared" si="1"/>
        <v>0</v>
      </c>
      <c r="Q11" s="227"/>
      <c r="R11" s="158"/>
      <c r="S11" s="159"/>
      <c r="T11" s="210"/>
      <c r="U11" s="210"/>
    </row>
    <row r="12" spans="1:21" s="160" customFormat="1" ht="26" customHeight="1">
      <c r="A12" s="436" t="s">
        <v>80</v>
      </c>
      <c r="B12" s="437"/>
      <c r="C12" s="438"/>
      <c r="D12" s="246"/>
      <c r="E12" s="166"/>
      <c r="F12" s="297">
        <f>COUNT(F7:F11)</f>
        <v>4</v>
      </c>
      <c r="G12" s="298">
        <f>SUM(G7:G11)</f>
        <v>1</v>
      </c>
      <c r="H12" s="298">
        <f t="shared" ref="H12:I12" si="2">SUM(H7:H11)</f>
        <v>3</v>
      </c>
      <c r="I12" s="298">
        <f t="shared" si="2"/>
        <v>2</v>
      </c>
      <c r="J12" s="298">
        <f t="shared" ref="J12" si="3">SUM(J7:J11)</f>
        <v>0</v>
      </c>
      <c r="K12" s="298">
        <f t="shared" ref="K12" si="4">SUM(K7:K11)</f>
        <v>1</v>
      </c>
      <c r="L12" s="307"/>
      <c r="M12" s="241"/>
      <c r="N12" s="167"/>
      <c r="O12" s="167"/>
      <c r="P12" s="258"/>
      <c r="Q12" s="228">
        <f>SUM(Q7:Q11)</f>
        <v>229200</v>
      </c>
      <c r="R12" s="252">
        <f>SUM(R7:R11)</f>
        <v>0</v>
      </c>
      <c r="S12" s="168">
        <f>SUM(S7:S11)</f>
        <v>3270000</v>
      </c>
      <c r="T12" s="253"/>
      <c r="U12" s="212"/>
    </row>
    <row r="13" spans="1:21" s="160" customFormat="1" ht="26" customHeight="1">
      <c r="A13" s="211" t="s">
        <v>103</v>
      </c>
      <c r="B13" s="154" t="s">
        <v>105</v>
      </c>
      <c r="C13" s="251"/>
      <c r="D13" s="247"/>
      <c r="E13" s="162"/>
      <c r="F13" s="235"/>
      <c r="G13" s="264"/>
      <c r="H13" s="264"/>
      <c r="I13" s="264"/>
      <c r="J13" s="264"/>
      <c r="K13" s="265"/>
      <c r="L13" s="310">
        <f t="shared" si="0"/>
        <v>0</v>
      </c>
      <c r="M13" s="239"/>
      <c r="N13" s="163"/>
      <c r="O13" s="163"/>
      <c r="P13" s="240">
        <f t="shared" si="1"/>
        <v>0</v>
      </c>
      <c r="Q13" s="225"/>
      <c r="R13" s="164"/>
      <c r="S13" s="164"/>
      <c r="T13" s="210"/>
      <c r="U13" s="210"/>
    </row>
    <row r="14" spans="1:21" s="160" customFormat="1" ht="26" customHeight="1">
      <c r="A14" s="209" t="s">
        <v>103</v>
      </c>
      <c r="B14" s="154" t="s">
        <v>105</v>
      </c>
      <c r="C14" s="250"/>
      <c r="D14" s="245"/>
      <c r="E14" s="161"/>
      <c r="F14" s="234"/>
      <c r="G14" s="262"/>
      <c r="H14" s="262"/>
      <c r="I14" s="262"/>
      <c r="J14" s="262"/>
      <c r="K14" s="263"/>
      <c r="L14" s="310">
        <f t="shared" si="0"/>
        <v>0</v>
      </c>
      <c r="M14" s="239"/>
      <c r="N14" s="156"/>
      <c r="O14" s="156"/>
      <c r="P14" s="240">
        <f t="shared" si="1"/>
        <v>0</v>
      </c>
      <c r="Q14" s="223"/>
      <c r="R14" s="157"/>
      <c r="S14" s="158"/>
      <c r="T14" s="224"/>
      <c r="U14" s="210"/>
    </row>
    <row r="15" spans="1:21" s="173" customFormat="1" ht="26" customHeight="1">
      <c r="A15" s="215" t="s">
        <v>103</v>
      </c>
      <c r="B15" s="154" t="s">
        <v>105</v>
      </c>
      <c r="C15" s="213"/>
      <c r="D15" s="248"/>
      <c r="E15" s="169"/>
      <c r="F15" s="236"/>
      <c r="G15" s="266"/>
      <c r="H15" s="266"/>
      <c r="I15" s="266"/>
      <c r="J15" s="266"/>
      <c r="K15" s="267"/>
      <c r="L15" s="310">
        <f t="shared" si="0"/>
        <v>0</v>
      </c>
      <c r="M15" s="239"/>
      <c r="N15" s="170"/>
      <c r="O15" s="170"/>
      <c r="P15" s="240">
        <f t="shared" si="1"/>
        <v>0</v>
      </c>
      <c r="Q15" s="229"/>
      <c r="R15" s="171"/>
      <c r="S15" s="172"/>
      <c r="T15" s="230"/>
      <c r="U15" s="213"/>
    </row>
    <row r="16" spans="1:21" s="173" customFormat="1" ht="26" customHeight="1">
      <c r="A16" s="439" t="s">
        <v>80</v>
      </c>
      <c r="B16" s="440"/>
      <c r="C16" s="441"/>
      <c r="D16" s="174" t="s">
        <v>53</v>
      </c>
      <c r="E16" s="174"/>
      <c r="F16" s="299">
        <v>0</v>
      </c>
      <c r="G16" s="300"/>
      <c r="H16" s="300"/>
      <c r="I16" s="300"/>
      <c r="J16" s="300"/>
      <c r="K16" s="301"/>
      <c r="L16" s="308"/>
      <c r="M16" s="242"/>
      <c r="N16" s="175"/>
      <c r="O16" s="175"/>
      <c r="P16" s="259"/>
      <c r="Q16" s="231">
        <f>SUM(Q13:Q15)</f>
        <v>0</v>
      </c>
      <c r="R16" s="254">
        <f>SUM(R13:R15)</f>
        <v>0</v>
      </c>
      <c r="S16" s="176">
        <f>SUM(S13:S15)</f>
        <v>0</v>
      </c>
      <c r="T16" s="255"/>
      <c r="U16" s="214"/>
    </row>
    <row r="17" spans="1:22" ht="26" customHeight="1">
      <c r="A17" s="215" t="s">
        <v>104</v>
      </c>
      <c r="B17" s="154" t="s">
        <v>105</v>
      </c>
      <c r="C17" s="213"/>
      <c r="D17" s="248"/>
      <c r="E17" s="169"/>
      <c r="F17" s="236"/>
      <c r="G17" s="266"/>
      <c r="H17" s="266"/>
      <c r="I17" s="266"/>
      <c r="J17" s="266"/>
      <c r="K17" s="267"/>
      <c r="L17" s="310">
        <f t="shared" si="0"/>
        <v>0</v>
      </c>
      <c r="M17" s="239"/>
      <c r="N17" s="170"/>
      <c r="O17" s="170"/>
      <c r="P17" s="240">
        <f t="shared" si="1"/>
        <v>0</v>
      </c>
      <c r="Q17" s="229"/>
      <c r="R17" s="171"/>
      <c r="S17" s="172"/>
      <c r="T17" s="230"/>
      <c r="U17" s="213"/>
      <c r="V17" s="173"/>
    </row>
    <row r="18" spans="1:22" ht="26" customHeight="1">
      <c r="A18" s="215"/>
      <c r="B18" s="177"/>
      <c r="C18" s="213"/>
      <c r="D18" s="248"/>
      <c r="E18" s="169"/>
      <c r="F18" s="236"/>
      <c r="G18" s="266"/>
      <c r="H18" s="266"/>
      <c r="I18" s="266"/>
      <c r="J18" s="266"/>
      <c r="K18" s="267"/>
      <c r="L18" s="310">
        <f t="shared" si="0"/>
        <v>0</v>
      </c>
      <c r="M18" s="239"/>
      <c r="N18" s="170"/>
      <c r="O18" s="170"/>
      <c r="P18" s="240">
        <f t="shared" si="1"/>
        <v>0</v>
      </c>
      <c r="Q18" s="229"/>
      <c r="R18" s="171"/>
      <c r="S18" s="172"/>
      <c r="T18" s="230"/>
      <c r="U18" s="213"/>
      <c r="V18" s="173"/>
    </row>
    <row r="19" spans="1:22" ht="26" customHeight="1">
      <c r="A19" s="215"/>
      <c r="B19" s="177"/>
      <c r="C19" s="213"/>
      <c r="D19" s="248"/>
      <c r="E19" s="169"/>
      <c r="F19" s="236"/>
      <c r="G19" s="266"/>
      <c r="H19" s="266"/>
      <c r="I19" s="266"/>
      <c r="J19" s="266"/>
      <c r="K19" s="267"/>
      <c r="L19" s="310">
        <f t="shared" si="0"/>
        <v>0</v>
      </c>
      <c r="M19" s="239"/>
      <c r="N19" s="170"/>
      <c r="O19" s="170"/>
      <c r="P19" s="240">
        <f t="shared" si="1"/>
        <v>0</v>
      </c>
      <c r="Q19" s="229"/>
      <c r="R19" s="171"/>
      <c r="S19" s="172"/>
      <c r="T19" s="230"/>
      <c r="U19" s="213"/>
      <c r="V19" s="173"/>
    </row>
    <row r="20" spans="1:22" ht="26" customHeight="1">
      <c r="A20" s="215"/>
      <c r="B20" s="177"/>
      <c r="C20" s="213"/>
      <c r="D20" s="248"/>
      <c r="E20" s="169"/>
      <c r="F20" s="236"/>
      <c r="G20" s="266"/>
      <c r="H20" s="266"/>
      <c r="I20" s="266"/>
      <c r="J20" s="266"/>
      <c r="K20" s="267"/>
      <c r="L20" s="310">
        <f t="shared" si="0"/>
        <v>0</v>
      </c>
      <c r="M20" s="239"/>
      <c r="N20" s="170"/>
      <c r="O20" s="170"/>
      <c r="P20" s="243"/>
      <c r="Q20" s="229"/>
      <c r="R20" s="171"/>
      <c r="S20" s="172"/>
      <c r="T20" s="230"/>
      <c r="U20" s="213"/>
      <c r="V20" s="173"/>
    </row>
    <row r="21" spans="1:22" s="179" customFormat="1" ht="28" customHeight="1" thickBot="1">
      <c r="A21" s="433" t="s">
        <v>80</v>
      </c>
      <c r="B21" s="434"/>
      <c r="C21" s="435"/>
      <c r="D21" s="249"/>
      <c r="E21" s="216"/>
      <c r="F21" s="302">
        <f>COUNT(F17:F20)</f>
        <v>0</v>
      </c>
      <c r="G21" s="303"/>
      <c r="H21" s="303"/>
      <c r="I21" s="303"/>
      <c r="J21" s="303"/>
      <c r="K21" s="304"/>
      <c r="L21" s="309"/>
      <c r="M21" s="244"/>
      <c r="N21" s="217"/>
      <c r="O21" s="217"/>
      <c r="P21" s="260"/>
      <c r="Q21" s="232">
        <f>SUM(Q17:Q20)</f>
        <v>0</v>
      </c>
      <c r="R21" s="256">
        <f>SUM(R17:R20)</f>
        <v>0</v>
      </c>
      <c r="S21" s="218">
        <f>SUM(S17:S20)</f>
        <v>0</v>
      </c>
      <c r="T21" s="257"/>
      <c r="U21" s="219"/>
      <c r="V21" s="178"/>
    </row>
    <row r="22" spans="1:22">
      <c r="D22" s="180"/>
      <c r="E22" s="180"/>
    </row>
    <row r="23" spans="1:22">
      <c r="D23" s="180"/>
      <c r="E23" s="180"/>
    </row>
    <row r="24" spans="1:22">
      <c r="D24" s="180"/>
      <c r="E24" s="180"/>
    </row>
    <row r="25" spans="1:22">
      <c r="D25" s="180"/>
      <c r="E25" s="180"/>
    </row>
    <row r="26" spans="1:22">
      <c r="D26" s="180"/>
      <c r="E26" s="180"/>
    </row>
    <row r="27" spans="1:22">
      <c r="D27" s="180"/>
      <c r="E27" s="180"/>
    </row>
    <row r="28" spans="1:22">
      <c r="D28" s="180"/>
      <c r="E28" s="180"/>
    </row>
    <row r="29" spans="1:22">
      <c r="D29" s="180"/>
      <c r="E29" s="180"/>
    </row>
    <row r="30" spans="1:22">
      <c r="D30" s="180"/>
      <c r="E30" s="180"/>
    </row>
    <row r="31" spans="1:22">
      <c r="D31" s="180"/>
      <c r="E31" s="180"/>
    </row>
    <row r="32" spans="1:22">
      <c r="D32" s="180"/>
      <c r="E32" s="180"/>
    </row>
    <row r="33" spans="4:5">
      <c r="D33" s="180"/>
      <c r="E33" s="180"/>
    </row>
    <row r="34" spans="4:5">
      <c r="D34" s="180"/>
      <c r="E34" s="180"/>
    </row>
    <row r="35" spans="4:5">
      <c r="D35" s="180"/>
      <c r="E35" s="180"/>
    </row>
    <row r="36" spans="4:5">
      <c r="D36" s="180"/>
      <c r="E36" s="180"/>
    </row>
    <row r="37" spans="4:5">
      <c r="D37" s="180"/>
      <c r="E37" s="180"/>
    </row>
    <row r="38" spans="4:5">
      <c r="D38" s="180"/>
      <c r="E38" s="180"/>
    </row>
    <row r="39" spans="4:5">
      <c r="D39" s="180"/>
      <c r="E39" s="180"/>
    </row>
    <row r="40" spans="4:5">
      <c r="D40" s="180"/>
      <c r="E40" s="180"/>
    </row>
    <row r="41" spans="4:5">
      <c r="D41" s="180"/>
      <c r="E41" s="180"/>
    </row>
    <row r="42" spans="4:5">
      <c r="D42" s="180"/>
      <c r="E42" s="180"/>
    </row>
    <row r="43" spans="4:5">
      <c r="D43" s="180"/>
      <c r="E43" s="180"/>
    </row>
    <row r="44" spans="4:5">
      <c r="D44" s="180"/>
      <c r="E44" s="180"/>
    </row>
    <row r="45" spans="4:5">
      <c r="D45" s="180"/>
      <c r="E45" s="180"/>
    </row>
    <row r="46" spans="4:5">
      <c r="D46" s="180"/>
      <c r="E46" s="180"/>
    </row>
  </sheetData>
  <mergeCells count="12">
    <mergeCell ref="F2:N2"/>
    <mergeCell ref="F3:N3"/>
    <mergeCell ref="A1:E1"/>
    <mergeCell ref="A21:C21"/>
    <mergeCell ref="A12:C12"/>
    <mergeCell ref="A16:C16"/>
    <mergeCell ref="A2:B2"/>
    <mergeCell ref="A3:B3"/>
    <mergeCell ref="A4:B4"/>
    <mergeCell ref="C2:D2"/>
    <mergeCell ref="C3:D3"/>
    <mergeCell ref="C4:D4"/>
  </mergeCells>
  <dataValidations xWindow="1093" yWindow="413" count="2">
    <dataValidation type="list" allowBlank="1" showInputMessage="1" showErrorMessage="1" promptTitle="Đánh giá sau đề xuất" prompt="1. Cần phải sửa lại _x000d_2. Đề xuất được chấp nhận_x000d_3. Đề xuất được đánh giá cao_x000d_4. Đề xuất được phê duyệt_x000d_5. Đề xuất được thực hiện" sqref="S11">
      <formula1>"1, 2, 3, 4, 5"</formula1>
    </dataValidation>
    <dataValidation type="list" allowBlank="1" showInputMessage="1" showErrorMessage="1" sqref="E7:E21">
      <formula1>"Sự hài lòng của khách hàng, Sự tham gia của nhân viên, Dài hạn, Ngắn hạn, Tăng doanh thu, Giảm chi phí"</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VN</vt:lpstr>
      <vt:lpstr>VN (2)</vt:lpstr>
      <vt:lpstr>Tổng kết đề xuất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Phuong  NM</cp:lastModifiedBy>
  <cp:lastPrinted>2019-07-01T03:34:34Z</cp:lastPrinted>
  <dcterms:created xsi:type="dcterms:W3CDTF">2019-06-27T19:01:29Z</dcterms:created>
  <dcterms:modified xsi:type="dcterms:W3CDTF">2019-10-21T11:50:06Z</dcterms:modified>
</cp:coreProperties>
</file>